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24226"/>
  <mc:AlternateContent xmlns:mc="http://schemas.openxmlformats.org/markup-compatibility/2006">
    <mc:Choice Requires="x15">
      <x15ac:absPath xmlns:x15ac="http://schemas.microsoft.com/office/spreadsheetml/2010/11/ac" url="U:\_IR 2019FY\Key Financial Data 4Q 2019\"/>
    </mc:Choice>
  </mc:AlternateContent>
  <bookViews>
    <workbookView xWindow="30" yWindow="-15" windowWidth="8775" windowHeight="11955"/>
  </bookViews>
  <sheets>
    <sheet name="Table of Contents" sheetId="1" r:id="rId1"/>
    <sheet name="(1)" sheetId="2" r:id="rId2"/>
    <sheet name="(1a)" sheetId="4" r:id="rId3"/>
    <sheet name="(2)" sheetId="5" r:id="rId4"/>
    <sheet name="(3)" sheetId="6" r:id="rId5"/>
    <sheet name="(4)" sheetId="7" r:id="rId6"/>
    <sheet name="(5)" sheetId="8" r:id="rId7"/>
    <sheet name="(6)" sheetId="9" r:id="rId8"/>
    <sheet name="(7)" sheetId="10" r:id="rId9"/>
    <sheet name="(8)" sheetId="11" r:id="rId10"/>
    <sheet name="(9)" sheetId="12" r:id="rId11"/>
    <sheet name="(10)" sheetId="13" r:id="rId12"/>
    <sheet name="(11)" sheetId="14" r:id="rId13"/>
    <sheet name="(12)" sheetId="15" r:id="rId14"/>
    <sheet name="(13)" sheetId="16" r:id="rId15"/>
    <sheet name="(14)" sheetId="17" r:id="rId16"/>
  </sheets>
  <definedNames>
    <definedName name="_Toc465938311" localSheetId="12">'(11)'!$B$17</definedName>
    <definedName name="_xlnm.Print_Area" localSheetId="1">'(1)'!$A$3:$Z$60</definedName>
    <definedName name="_xlnm.Print_Area" localSheetId="11">'(10)'!$A$3:$Z$41</definedName>
    <definedName name="_xlnm.Print_Area" localSheetId="12">'(11)'!$A$3:$Z$10</definedName>
    <definedName name="_xlnm.Print_Area" localSheetId="13">'(12)'!$A$3:$Z$7</definedName>
    <definedName name="_xlnm.Print_Area" localSheetId="14">'(13)'!$A$3:$Z$12</definedName>
    <definedName name="_xlnm.Print_Area" localSheetId="15">'(14)'!$A$3:$Z$11</definedName>
    <definedName name="_xlnm.Print_Area" localSheetId="2">'(1a)'!$A$3:$Z$34</definedName>
    <definedName name="_xlnm.Print_Area" localSheetId="3">'(2)'!#REF!</definedName>
    <definedName name="_xlnm.Print_Area" localSheetId="4">'(3)'!$O$3:$AH$59</definedName>
    <definedName name="_xlnm.Print_Area" localSheetId="5">'(4)'!$A$3:$Z$26</definedName>
    <definedName name="_xlnm.Print_Area" localSheetId="6">'(5)'!$A$3:$Z$42</definedName>
    <definedName name="_xlnm.Print_Area" localSheetId="7">'(6)'!$A$3:$Z$24</definedName>
    <definedName name="_xlnm.Print_Area" localSheetId="8">'(7)'!$A$3:$Z$58</definedName>
    <definedName name="_xlnm.Print_Area" localSheetId="9">'(8)'!$M$3:$AG$28</definedName>
    <definedName name="_xlnm.Print_Area" localSheetId="10">'(9)'!$A$3:$Z$23</definedName>
    <definedName name="_xlnm.Print_Area" localSheetId="0">'Table of Contents'!$B$1:$D$24</definedName>
  </definedNames>
  <calcPr calcId="162913"/>
</workbook>
</file>

<file path=xl/calcChain.xml><?xml version="1.0" encoding="utf-8"?>
<calcChain xmlns="http://schemas.openxmlformats.org/spreadsheetml/2006/main">
  <c r="H9" i="17" l="1"/>
  <c r="L28" i="11" l="1"/>
  <c r="K28" i="11"/>
  <c r="J28" i="11"/>
  <c r="I28" i="11"/>
  <c r="H28" i="11"/>
  <c r="Y23" i="9" l="1"/>
  <c r="Y24" i="9" s="1"/>
  <c r="X23" i="9"/>
  <c r="X24" i="9" s="1"/>
  <c r="Z23" i="9"/>
  <c r="Z24" i="9" s="1"/>
  <c r="O10" i="14"/>
  <c r="O19" i="12"/>
  <c r="O9" i="12"/>
  <c r="O14" i="12"/>
  <c r="O56" i="10"/>
  <c r="O46" i="10"/>
  <c r="O26" i="10"/>
  <c r="P56" i="10"/>
  <c r="P46" i="10"/>
  <c r="P35" i="13"/>
  <c r="P28" i="13"/>
  <c r="P21" i="13"/>
  <c r="P14" i="13"/>
  <c r="P6" i="13"/>
  <c r="P20" i="8"/>
  <c r="P17" i="8"/>
  <c r="P26" i="7"/>
  <c r="P13" i="7"/>
  <c r="P42" i="2"/>
  <c r="P38" i="2"/>
  <c r="P12" i="2"/>
  <c r="P8" i="2"/>
  <c r="P26" i="10"/>
  <c r="P23" i="12"/>
  <c r="P22" i="12"/>
  <c r="P19" i="12"/>
  <c r="P14" i="12"/>
  <c r="P9" i="12"/>
  <c r="P10" i="14"/>
  <c r="X22" i="12"/>
  <c r="X23" i="12"/>
  <c r="R22" i="12"/>
  <c r="S22" i="12"/>
  <c r="T22" i="12"/>
  <c r="U22" i="12"/>
  <c r="V22" i="12"/>
  <c r="W22" i="12"/>
  <c r="Y22" i="12"/>
  <c r="Z22" i="12"/>
  <c r="R23" i="12"/>
  <c r="S23" i="12"/>
  <c r="T23" i="12"/>
  <c r="U23" i="12"/>
  <c r="V23" i="12"/>
  <c r="W23" i="12"/>
  <c r="Y23" i="12"/>
  <c r="Z23" i="12"/>
  <c r="Q23" i="12"/>
  <c r="Q22" i="12"/>
  <c r="X55" i="2"/>
  <c r="Y55" i="2"/>
  <c r="Z55" i="2"/>
  <c r="Z11" i="9"/>
  <c r="Z12" i="9" s="1"/>
  <c r="Q26" i="7"/>
  <c r="S24" i="7"/>
  <c r="S26" i="7" s="1"/>
  <c r="R24" i="7"/>
  <c r="S11" i="7"/>
  <c r="S13" i="7" s="1"/>
  <c r="R11" i="7"/>
  <c r="R13" i="7" s="1"/>
  <c r="Q19" i="12"/>
  <c r="Q14" i="12"/>
  <c r="Q9" i="12"/>
  <c r="Q11" i="16"/>
  <c r="Q12" i="4"/>
  <c r="Q8" i="4"/>
  <c r="Q31" i="4"/>
  <c r="Q30" i="4"/>
  <c r="Q28" i="4"/>
  <c r="Q27" i="4"/>
  <c r="Q26" i="4"/>
  <c r="Q23" i="4"/>
  <c r="Q10" i="14"/>
  <c r="Q38" i="13"/>
  <c r="Q35" i="13" s="1"/>
  <c r="Q31" i="13"/>
  <c r="Q28" i="13" s="1"/>
  <c r="Q24" i="13"/>
  <c r="Q21" i="13" s="1"/>
  <c r="Q17" i="13"/>
  <c r="Q14" i="13" s="1"/>
  <c r="Q10" i="13"/>
  <c r="Q6" i="13" s="1"/>
  <c r="Q6" i="8"/>
  <c r="Q7" i="8"/>
  <c r="Q8" i="8"/>
  <c r="Q10" i="8"/>
  <c r="Q11" i="8"/>
  <c r="Q12" i="8"/>
  <c r="Q13" i="8"/>
  <c r="Q14" i="8"/>
  <c r="Q15" i="8"/>
  <c r="Q16" i="8"/>
  <c r="Q18" i="8"/>
  <c r="Q19" i="8"/>
  <c r="Q5" i="8"/>
  <c r="Q41" i="8"/>
  <c r="Q38" i="8"/>
  <c r="Q42" i="8" s="1"/>
  <c r="Q10" i="2"/>
  <c r="Q11" i="2"/>
  <c r="Q14" i="2"/>
  <c r="Q15" i="2"/>
  <c r="Q16" i="2"/>
  <c r="Q17" i="2"/>
  <c r="Q18" i="2"/>
  <c r="Q19" i="2"/>
  <c r="Q20" i="2"/>
  <c r="Q21" i="2"/>
  <c r="Q22" i="2"/>
  <c r="Q24" i="2"/>
  <c r="Q27" i="2"/>
  <c r="Q29" i="2"/>
  <c r="Q30" i="2"/>
  <c r="Q56" i="10"/>
  <c r="R56" i="10"/>
  <c r="Q46" i="10"/>
  <c r="R46" i="10"/>
  <c r="Q26" i="10"/>
  <c r="R26" i="10"/>
  <c r="Q42" i="2"/>
  <c r="Q38" i="2"/>
  <c r="S11" i="16"/>
  <c r="T11" i="16"/>
  <c r="U11" i="16"/>
  <c r="V11" i="16"/>
  <c r="W11" i="16"/>
  <c r="X11" i="16"/>
  <c r="Y11" i="16"/>
  <c r="Z11" i="16"/>
  <c r="R11" i="16"/>
  <c r="T10" i="14"/>
  <c r="U10" i="14"/>
  <c r="V10" i="14"/>
  <c r="W10" i="14"/>
  <c r="X10" i="14"/>
  <c r="Y10" i="14"/>
  <c r="Z10" i="14"/>
  <c r="S10" i="14"/>
  <c r="R10" i="14"/>
  <c r="S38" i="13"/>
  <c r="S35" i="13" s="1"/>
  <c r="T38" i="13"/>
  <c r="T35" i="13" s="1"/>
  <c r="U38" i="13"/>
  <c r="U35" i="13" s="1"/>
  <c r="V38" i="13"/>
  <c r="V35" i="13" s="1"/>
  <c r="W38" i="13"/>
  <c r="W35" i="13" s="1"/>
  <c r="X38" i="13"/>
  <c r="X35" i="13" s="1"/>
  <c r="Y38" i="13"/>
  <c r="Y35" i="13" s="1"/>
  <c r="Z38" i="13"/>
  <c r="Z35" i="13" s="1"/>
  <c r="R38" i="13"/>
  <c r="R35" i="13" s="1"/>
  <c r="S31" i="13"/>
  <c r="S28" i="13" s="1"/>
  <c r="T31" i="13"/>
  <c r="T28" i="13" s="1"/>
  <c r="U31" i="13"/>
  <c r="U28" i="13" s="1"/>
  <c r="V31" i="13"/>
  <c r="V28" i="13" s="1"/>
  <c r="W31" i="13"/>
  <c r="W28" i="13" s="1"/>
  <c r="X31" i="13"/>
  <c r="X28" i="13" s="1"/>
  <c r="Y31" i="13"/>
  <c r="Y28" i="13" s="1"/>
  <c r="Z31" i="13"/>
  <c r="Z28" i="13" s="1"/>
  <c r="R31" i="13"/>
  <c r="R28" i="13" s="1"/>
  <c r="R24" i="13"/>
  <c r="R21" i="13" s="1"/>
  <c r="S24" i="13"/>
  <c r="S21" i="13" s="1"/>
  <c r="T24" i="13"/>
  <c r="T21" i="13" s="1"/>
  <c r="U24" i="13"/>
  <c r="U21" i="13" s="1"/>
  <c r="V24" i="13"/>
  <c r="V21" i="13" s="1"/>
  <c r="W24" i="13"/>
  <c r="W21" i="13" s="1"/>
  <c r="X24" i="13"/>
  <c r="X21" i="13" s="1"/>
  <c r="Y24" i="13"/>
  <c r="Y21" i="13" s="1"/>
  <c r="Z24" i="13"/>
  <c r="Z21" i="13" s="1"/>
  <c r="S17" i="13"/>
  <c r="S14" i="13" s="1"/>
  <c r="T17" i="13"/>
  <c r="T14" i="13" s="1"/>
  <c r="U17" i="13"/>
  <c r="U14" i="13" s="1"/>
  <c r="V17" i="13"/>
  <c r="V14" i="13" s="1"/>
  <c r="W17" i="13"/>
  <c r="W14" i="13" s="1"/>
  <c r="X17" i="13"/>
  <c r="X14" i="13" s="1"/>
  <c r="Y17" i="13"/>
  <c r="Y14" i="13" s="1"/>
  <c r="Z17" i="13"/>
  <c r="Z14" i="13" s="1"/>
  <c r="R17" i="13"/>
  <c r="R14" i="13" s="1"/>
  <c r="S10" i="13"/>
  <c r="S6" i="13" s="1"/>
  <c r="T10" i="13"/>
  <c r="T6" i="13" s="1"/>
  <c r="U10" i="13"/>
  <c r="U6" i="13" s="1"/>
  <c r="V10" i="13"/>
  <c r="V6" i="13" s="1"/>
  <c r="W10" i="13"/>
  <c r="W6" i="13" s="1"/>
  <c r="X10" i="13"/>
  <c r="X6" i="13" s="1"/>
  <c r="Y10" i="13"/>
  <c r="Y6" i="13" s="1"/>
  <c r="Z10" i="13"/>
  <c r="Z6" i="13" s="1"/>
  <c r="R10" i="13"/>
  <c r="R6" i="13" s="1"/>
  <c r="Z19" i="12"/>
  <c r="Y19" i="12"/>
  <c r="X19" i="12"/>
  <c r="W19" i="12"/>
  <c r="V19" i="12"/>
  <c r="U19" i="12"/>
  <c r="T19" i="12"/>
  <c r="S19" i="12"/>
  <c r="R19" i="12"/>
  <c r="S14" i="12"/>
  <c r="T14" i="12"/>
  <c r="U14" i="12"/>
  <c r="V14" i="12"/>
  <c r="W14" i="12"/>
  <c r="X14" i="12"/>
  <c r="Y14" i="12"/>
  <c r="Z14" i="12"/>
  <c r="R14" i="12"/>
  <c r="S9" i="12"/>
  <c r="T9" i="12"/>
  <c r="U9" i="12"/>
  <c r="V9" i="12"/>
  <c r="W9" i="12"/>
  <c r="X9" i="12"/>
  <c r="Y9" i="12"/>
  <c r="Z9" i="12"/>
  <c r="R9" i="12"/>
  <c r="S56" i="10"/>
  <c r="T56" i="10"/>
  <c r="U56" i="10"/>
  <c r="V56" i="10"/>
  <c r="W56" i="10"/>
  <c r="X56" i="10"/>
  <c r="Y56" i="10"/>
  <c r="Z56" i="10"/>
  <c r="S46" i="10"/>
  <c r="S58" i="10" s="1"/>
  <c r="T46" i="10"/>
  <c r="U46" i="10"/>
  <c r="U58" i="10" s="1"/>
  <c r="V46" i="10"/>
  <c r="V58" i="10" s="1"/>
  <c r="W46" i="10"/>
  <c r="W58" i="10" s="1"/>
  <c r="X46" i="10"/>
  <c r="X58" i="10" s="1"/>
  <c r="Y46" i="10"/>
  <c r="Y58" i="10" s="1"/>
  <c r="Z46" i="10"/>
  <c r="Z58" i="10" s="1"/>
  <c r="S26" i="10"/>
  <c r="T26" i="10"/>
  <c r="U26" i="10"/>
  <c r="V26" i="10"/>
  <c r="W26" i="10"/>
  <c r="X26" i="10"/>
  <c r="Y26" i="10"/>
  <c r="Z26" i="10"/>
  <c r="S38" i="8"/>
  <c r="T38" i="8"/>
  <c r="U38" i="8"/>
  <c r="V38" i="8"/>
  <c r="W38" i="8"/>
  <c r="X38" i="8"/>
  <c r="Y38" i="8"/>
  <c r="Z38" i="8"/>
  <c r="S41" i="8"/>
  <c r="T41" i="8"/>
  <c r="U41" i="8"/>
  <c r="V41" i="8"/>
  <c r="W41" i="8"/>
  <c r="X41" i="8"/>
  <c r="Y41" i="8"/>
  <c r="Z41" i="8"/>
  <c r="R41" i="8"/>
  <c r="R38" i="8"/>
  <c r="S20" i="8"/>
  <c r="T20" i="8"/>
  <c r="U20" i="8"/>
  <c r="V20" i="8"/>
  <c r="W20" i="8"/>
  <c r="X20" i="8"/>
  <c r="Y20" i="8"/>
  <c r="Z20" i="8"/>
  <c r="R20" i="8"/>
  <c r="T17" i="8"/>
  <c r="T21" i="8" s="1"/>
  <c r="U17" i="8"/>
  <c r="U21" i="8" s="1"/>
  <c r="V17" i="8"/>
  <c r="V21" i="8" s="1"/>
  <c r="W17" i="8"/>
  <c r="W21" i="8" s="1"/>
  <c r="X17" i="8"/>
  <c r="X21" i="8" s="1"/>
  <c r="Y17" i="8"/>
  <c r="Y21" i="8" s="1"/>
  <c r="Z17" i="8"/>
  <c r="Z21" i="8" s="1"/>
  <c r="S17" i="8"/>
  <c r="S21" i="8" s="1"/>
  <c r="R17" i="8"/>
  <c r="T26" i="7"/>
  <c r="U26" i="7"/>
  <c r="V26" i="7"/>
  <c r="W26" i="7"/>
  <c r="X26" i="7"/>
  <c r="Y26" i="7"/>
  <c r="Z26" i="7"/>
  <c r="T13" i="7"/>
  <c r="U13" i="7"/>
  <c r="V13" i="7"/>
  <c r="W13" i="7"/>
  <c r="X13" i="7"/>
  <c r="Y13" i="7"/>
  <c r="Z13" i="7"/>
  <c r="U58" i="6"/>
  <c r="V58" i="6"/>
  <c r="W58" i="6"/>
  <c r="X58" i="6"/>
  <c r="Y58" i="6"/>
  <c r="Z58" i="6"/>
  <c r="AA58" i="6"/>
  <c r="AB58" i="6"/>
  <c r="U46" i="6"/>
  <c r="U59" i="6" s="1"/>
  <c r="V46" i="6"/>
  <c r="V59" i="6" s="1"/>
  <c r="W46" i="6"/>
  <c r="W59" i="6" s="1"/>
  <c r="X46" i="6"/>
  <c r="X59" i="6" s="1"/>
  <c r="Y46" i="6"/>
  <c r="Z46" i="6"/>
  <c r="Z59" i="6" s="1"/>
  <c r="AA46" i="6"/>
  <c r="AA59" i="6" s="1"/>
  <c r="AB46" i="6"/>
  <c r="AB59" i="6" s="1"/>
  <c r="U28" i="6"/>
  <c r="V28" i="6"/>
  <c r="W28" i="6"/>
  <c r="X28" i="6"/>
  <c r="Y28" i="6"/>
  <c r="Z28" i="6"/>
  <c r="AA28" i="6"/>
  <c r="AB28" i="6"/>
  <c r="U16" i="6"/>
  <c r="U29" i="6" s="1"/>
  <c r="V16" i="6"/>
  <c r="V29" i="6" s="1"/>
  <c r="W16" i="6"/>
  <c r="W29" i="6" s="1"/>
  <c r="X16" i="6"/>
  <c r="Y16" i="6"/>
  <c r="Z16" i="6"/>
  <c r="Z29" i="6" s="1"/>
  <c r="AA16" i="6"/>
  <c r="AA29" i="6" s="1"/>
  <c r="AB16" i="6"/>
  <c r="S29" i="4"/>
  <c r="T29" i="4"/>
  <c r="U29" i="4"/>
  <c r="V29" i="4"/>
  <c r="W29" i="4"/>
  <c r="W25" i="4"/>
  <c r="X29" i="4"/>
  <c r="Y29" i="4"/>
  <c r="Z29" i="4"/>
  <c r="R29" i="4"/>
  <c r="R25" i="4"/>
  <c r="S25" i="4"/>
  <c r="T25" i="4"/>
  <c r="U25" i="4"/>
  <c r="V25" i="4"/>
  <c r="X25" i="4"/>
  <c r="Y25" i="4"/>
  <c r="Z25" i="4"/>
  <c r="T8" i="4"/>
  <c r="U8" i="4"/>
  <c r="V8" i="4"/>
  <c r="W8" i="4"/>
  <c r="X8" i="4"/>
  <c r="Y8" i="4"/>
  <c r="Z8" i="4"/>
  <c r="S8" i="4"/>
  <c r="R8" i="4"/>
  <c r="S12" i="4"/>
  <c r="T12" i="4"/>
  <c r="U12" i="4"/>
  <c r="V12" i="4"/>
  <c r="W12" i="4"/>
  <c r="X12" i="4"/>
  <c r="Y12" i="4"/>
  <c r="Z12" i="4"/>
  <c r="R12" i="4"/>
  <c r="S42" i="2"/>
  <c r="T42" i="2"/>
  <c r="U42" i="2"/>
  <c r="V42" i="2"/>
  <c r="W42" i="2"/>
  <c r="X42" i="2"/>
  <c r="Y42" i="2"/>
  <c r="Z42" i="2"/>
  <c r="R42" i="2"/>
  <c r="T38" i="2"/>
  <c r="T53" i="2" s="1"/>
  <c r="T56" i="2" s="1"/>
  <c r="T58" i="2" s="1"/>
  <c r="U38" i="2"/>
  <c r="U53" i="2" s="1"/>
  <c r="U56" i="2" s="1"/>
  <c r="U58" i="2" s="1"/>
  <c r="V38" i="2"/>
  <c r="V53" i="2" s="1"/>
  <c r="V56" i="2" s="1"/>
  <c r="V58" i="2" s="1"/>
  <c r="W38" i="2"/>
  <c r="W53" i="2" s="1"/>
  <c r="W56" i="2" s="1"/>
  <c r="W58" i="2" s="1"/>
  <c r="X38" i="2"/>
  <c r="Y38" i="2"/>
  <c r="Y53" i="2" s="1"/>
  <c r="Z38" i="2"/>
  <c r="Z53" i="2" s="1"/>
  <c r="S38" i="2"/>
  <c r="S53" i="2" s="1"/>
  <c r="S56" i="2" s="1"/>
  <c r="S58" i="2" s="1"/>
  <c r="R36" i="2"/>
  <c r="Q6" i="2" s="1"/>
  <c r="R37" i="2"/>
  <c r="R38" i="2" s="1"/>
  <c r="T58" i="10"/>
  <c r="X53" i="2"/>
  <c r="S12" i="2"/>
  <c r="T12" i="2"/>
  <c r="U12" i="2"/>
  <c r="V12" i="2"/>
  <c r="W12" i="2"/>
  <c r="X12" i="2"/>
  <c r="Y12" i="2"/>
  <c r="Z12" i="2"/>
  <c r="R12" i="2"/>
  <c r="T8" i="2"/>
  <c r="T23" i="2" s="1"/>
  <c r="T26" i="2" s="1"/>
  <c r="T28" i="2" s="1"/>
  <c r="U8" i="2"/>
  <c r="U8" i="16" s="1"/>
  <c r="V8" i="2"/>
  <c r="V23" i="2" s="1"/>
  <c r="V26" i="2" s="1"/>
  <c r="V28" i="2" s="1"/>
  <c r="W8" i="2"/>
  <c r="W8" i="16" s="1"/>
  <c r="X8" i="2"/>
  <c r="X8" i="16" s="1"/>
  <c r="Y8" i="2"/>
  <c r="Y8" i="16" s="1"/>
  <c r="Z8" i="2"/>
  <c r="Z23" i="2" s="1"/>
  <c r="Z26" i="2" s="1"/>
  <c r="Z28" i="2" s="1"/>
  <c r="S8" i="2"/>
  <c r="S23" i="2" s="1"/>
  <c r="S26" i="2" s="1"/>
  <c r="S28" i="2" s="1"/>
  <c r="R8" i="2"/>
  <c r="V8" i="16" l="1"/>
  <c r="X15" i="4"/>
  <c r="X16" i="4" s="1"/>
  <c r="Z15" i="4"/>
  <c r="Z16" i="4" s="1"/>
  <c r="Y32" i="4"/>
  <c r="Y33" i="4" s="1"/>
  <c r="Q29" i="4"/>
  <c r="W15" i="4"/>
  <c r="W16" i="4" s="1"/>
  <c r="U32" i="4"/>
  <c r="U33" i="4" s="1"/>
  <c r="T42" i="8"/>
  <c r="Z8" i="16"/>
  <c r="R21" i="8"/>
  <c r="S42" i="8"/>
  <c r="S32" i="4"/>
  <c r="S33" i="4" s="1"/>
  <c r="W42" i="8"/>
  <c r="X56" i="2"/>
  <c r="X58" i="2" s="1"/>
  <c r="Z42" i="8"/>
  <c r="V42" i="8"/>
  <c r="R15" i="4"/>
  <c r="R16" i="4" s="1"/>
  <c r="X32" i="4"/>
  <c r="X33" i="4" s="1"/>
  <c r="S15" i="4"/>
  <c r="S16" i="4" s="1"/>
  <c r="Z32" i="4"/>
  <c r="Z33" i="4" s="1"/>
  <c r="W32" i="4"/>
  <c r="W33" i="4" s="1"/>
  <c r="T32" i="4"/>
  <c r="T33" i="4" s="1"/>
  <c r="Q25" i="4"/>
  <c r="Y29" i="6"/>
  <c r="T15" i="4"/>
  <c r="T16" i="4" s="1"/>
  <c r="R32" i="4"/>
  <c r="R33" i="4" s="1"/>
  <c r="P53" i="2"/>
  <c r="P56" i="2" s="1"/>
  <c r="P58" i="2" s="1"/>
  <c r="P21" i="8"/>
  <c r="Q58" i="10"/>
  <c r="T8" i="16"/>
  <c r="Q12" i="2"/>
  <c r="V15" i="4"/>
  <c r="V16" i="4" s="1"/>
  <c r="U15" i="4"/>
  <c r="U16" i="4" s="1"/>
  <c r="V32" i="4"/>
  <c r="V33" i="4" s="1"/>
  <c r="R42" i="8"/>
  <c r="Q21" i="8" s="1"/>
  <c r="X42" i="8"/>
  <c r="X11" i="9"/>
  <c r="X12" i="9" s="1"/>
  <c r="O58" i="10"/>
  <c r="Q17" i="8"/>
  <c r="P38" i="8" s="1"/>
  <c r="Y7" i="16"/>
  <c r="R23" i="2"/>
  <c r="R26" i="2" s="1"/>
  <c r="R28" i="2" s="1"/>
  <c r="R6" i="16" s="1"/>
  <c r="Y56" i="2"/>
  <c r="Y58" i="2" s="1"/>
  <c r="Y15" i="4"/>
  <c r="Y16" i="4" s="1"/>
  <c r="U41" i="13"/>
  <c r="Y11" i="9"/>
  <c r="Y12" i="9" s="1"/>
  <c r="Q15" i="4"/>
  <c r="Q16" i="4" s="1"/>
  <c r="U23" i="2"/>
  <c r="U26" i="2" s="1"/>
  <c r="U28" i="2" s="1"/>
  <c r="U5" i="16" s="1"/>
  <c r="Y23" i="2"/>
  <c r="Y26" i="2" s="1"/>
  <c r="Y28" i="2" s="1"/>
  <c r="Y5" i="16" s="1"/>
  <c r="Y42" i="8"/>
  <c r="U42" i="8"/>
  <c r="R53" i="2"/>
  <c r="R56" i="2" s="1"/>
  <c r="Q8" i="2"/>
  <c r="X29" i="6"/>
  <c r="R26" i="7"/>
  <c r="T7" i="16"/>
  <c r="W41" i="13"/>
  <c r="T41" i="13"/>
  <c r="T10" i="16" s="1"/>
  <c r="X41" i="13"/>
  <c r="X10" i="16" s="1"/>
  <c r="P58" i="10"/>
  <c r="Z41" i="13"/>
  <c r="R41" i="13"/>
  <c r="Q7" i="2"/>
  <c r="Y59" i="6"/>
  <c r="Q20" i="8"/>
  <c r="P41" i="8" s="1"/>
  <c r="Q53" i="2"/>
  <c r="R58" i="10"/>
  <c r="Z56" i="2"/>
  <c r="Z58" i="2" s="1"/>
  <c r="AB29" i="6"/>
  <c r="Z7" i="16"/>
  <c r="S41" i="13"/>
  <c r="P23" i="2"/>
  <c r="P26" i="2" s="1"/>
  <c r="P28" i="2" s="1"/>
  <c r="P41" i="13"/>
  <c r="V7" i="16"/>
  <c r="Y41" i="13"/>
  <c r="V41" i="13"/>
  <c r="V10" i="16" s="1"/>
  <c r="Q41" i="13"/>
  <c r="R7" i="16"/>
  <c r="U7" i="16"/>
  <c r="Z5" i="16"/>
  <c r="Z6" i="16"/>
  <c r="V6" i="16"/>
  <c r="V5" i="16"/>
  <c r="S5" i="16"/>
  <c r="S6" i="16"/>
  <c r="T6" i="16"/>
  <c r="T5" i="16"/>
  <c r="S8" i="16"/>
  <c r="W7" i="16"/>
  <c r="W23" i="2"/>
  <c r="W26" i="2" s="1"/>
  <c r="W28" i="2" s="1"/>
  <c r="X7" i="16"/>
  <c r="X23" i="2"/>
  <c r="X26" i="2" s="1"/>
  <c r="X28" i="2" s="1"/>
  <c r="R8" i="16"/>
  <c r="S7" i="16"/>
  <c r="P42" i="8" l="1"/>
  <c r="Q23" i="2"/>
  <c r="Q8" i="16"/>
  <c r="U6" i="16"/>
  <c r="S10" i="16"/>
  <c r="Q10" i="16"/>
  <c r="Y6" i="16"/>
  <c r="Q32" i="4"/>
  <c r="R10" i="16"/>
  <c r="Q7" i="16"/>
  <c r="Z10" i="16"/>
  <c r="U10" i="16"/>
  <c r="R5" i="16"/>
  <c r="Q56" i="2"/>
  <c r="Q58" i="2" s="1"/>
  <c r="Q28" i="2" s="1"/>
  <c r="Q17" i="4"/>
  <c r="Q34" i="4" s="1"/>
  <c r="Q33" i="4"/>
  <c r="Y10" i="16"/>
  <c r="W10" i="16"/>
  <c r="X6" i="16"/>
  <c r="X5" i="16"/>
  <c r="W6" i="16"/>
  <c r="W5" i="16"/>
  <c r="Q26" i="2" l="1"/>
  <c r="Q5" i="16"/>
  <c r="Q6" i="16"/>
</calcChain>
</file>

<file path=xl/sharedStrings.xml><?xml version="1.0" encoding="utf-8"?>
<sst xmlns="http://schemas.openxmlformats.org/spreadsheetml/2006/main" count="3284" uniqueCount="623">
  <si>
    <t>Powrót do spisu treści</t>
  </si>
  <si>
    <t>Back to table of contents</t>
  </si>
  <si>
    <t>tys. zł, narastająco od początku roku</t>
  </si>
  <si>
    <t>PLN thousand, year-to-date basis</t>
  </si>
  <si>
    <t>Skonsolidowany rachunek zysków i strat</t>
  </si>
  <si>
    <t>Consolidated income statement</t>
  </si>
  <si>
    <t>30/06/2015</t>
  </si>
  <si>
    <t>31/03/2015</t>
  </si>
  <si>
    <t>31/12/2014</t>
  </si>
  <si>
    <t>30/09/2014</t>
  </si>
  <si>
    <t>30/06/2014</t>
  </si>
  <si>
    <t>31/03/2014</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</si>
  <si>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</si>
  <si>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</si>
  <si>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</si>
  <si>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</si>
  <si>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</si>
  <si>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</si>
  <si>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</si>
  <si>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</si>
  <si>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</si>
  <si>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</si>
  <si>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Wynik z tytułu opłat i prowizji</t>
  </si>
  <si>
    <t>Net fee and commission income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</si>
  <si>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</si>
  <si>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</si>
  <si>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</si>
  <si>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</si>
  <si>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</si>
  <si>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</si>
  <si>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</si>
  <si>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</si>
  <si>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Pozostałe przychody operacyjne</t>
  </si>
  <si>
    <t>Other operating income</t>
  </si>
  <si>
    <t>Wynik odpisów z tytułu utraty wartości aktywów finansowych oraz rezerw na zobowiązania warunkowe</t>
  </si>
  <si>
    <t>Net impairment losses on financial assets and contingent liabilities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</si>
  <si>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</si>
  <si>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</si>
  <si>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</si>
  <si>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</si>
  <si>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</si>
  <si>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</si>
  <si>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</si>
  <si>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</si>
  <si>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</si>
  <si>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</si>
  <si>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</si>
  <si>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</si>
  <si>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</si>
  <si>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</si>
  <si>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</si>
  <si>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</si>
  <si>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</si>
  <si>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</si>
  <si>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tys. zł, kwartalnie</t>
  </si>
  <si>
    <t>PLN thousand, quarterly basis</t>
  </si>
  <si>
    <t xml:space="preserve">Wynik na rachunkowości zabezpieczeń </t>
  </si>
  <si>
    <t>Net impairment losses on financial assets 
and contingent liabilities</t>
  </si>
  <si>
    <t xml:space="preserve">Amortyzacja </t>
  </si>
  <si>
    <t>Skonsolidowane sprawozdanie z całkowitych dochodów</t>
  </si>
  <si>
    <t>Consolidated statement of comprehensive income</t>
  </si>
  <si>
    <t>Zysk (strata) netto za okres</t>
  </si>
  <si>
    <t>Inne całkowite dochody</t>
  </si>
  <si>
    <t>Other comprehensive income</t>
  </si>
  <si>
    <t>Pozycje, które zostaną następnie przeklasyfikowane na zyski lub straty po spełnieniu określonych warunków</t>
  </si>
  <si>
    <t>Items that are or may be reclassified 
subsequently to profit or loss</t>
  </si>
  <si>
    <t>Wycena aktywów finansowych dostępnych do sprzedaży</t>
  </si>
  <si>
    <t>Podatek odroczony</t>
  </si>
  <si>
    <t>Deferred tax</t>
  </si>
  <si>
    <t>Pozycje, które nie zostaną przeklasyfikowane na zyski lub straty</t>
  </si>
  <si>
    <t>Items that will not be reclassified to profit or loss</t>
  </si>
  <si>
    <t>Wycena metodą aktuarialną świadczeń pracowniczych</t>
  </si>
  <si>
    <t>Actuarial valuation of employee benefits</t>
  </si>
  <si>
    <t>Inne całkowite dochody (netto)</t>
  </si>
  <si>
    <t>Other comprehensive income (net of tax)</t>
  </si>
  <si>
    <t xml:space="preserve">Całkowite dochody ogółem </t>
  </si>
  <si>
    <t>Total comprehensive income for the period</t>
  </si>
  <si>
    <t>- przypadające na akcjonariuszy Grupy</t>
  </si>
  <si>
    <t>- attributable to equity holders of the Group</t>
  </si>
  <si>
    <t>Wynik z tytułu odsetek</t>
  </si>
  <si>
    <t>Net interest income</t>
  </si>
  <si>
    <t>Należności od banków</t>
  </si>
  <si>
    <t>Loans and advances to banks</t>
  </si>
  <si>
    <t>W rachunku bieżącym udzielone klientom</t>
  </si>
  <si>
    <t>Loans and advances to customers in current accounts</t>
  </si>
  <si>
    <t>– przedsiębiorstwa</t>
  </si>
  <si>
    <t>– corporate</t>
  </si>
  <si>
    <t>– gospodarstwa domowe</t>
  </si>
  <si>
    <t>– households</t>
  </si>
  <si>
    <t>– instytucje sektora budżetowego</t>
  </si>
  <si>
    <t>– budget entities</t>
  </si>
  <si>
    <t>– pozostałe podmioty</t>
  </si>
  <si>
    <t>– other entities</t>
  </si>
  <si>
    <t>Zakupione papiery wartościowe z otrzymanym przyrzeczeniem odkupu</t>
  </si>
  <si>
    <t>Reverse repo transactions</t>
  </si>
  <si>
    <t>Dłużne papiery wartościowe, w tym:</t>
  </si>
  <si>
    <t>Debt securities, in this:</t>
  </si>
  <si>
    <t>– przeznaczone do obrotu</t>
  </si>
  <si>
    <t>– held for trading</t>
  </si>
  <si>
    <t>– dostępne do sprzedaży</t>
  </si>
  <si>
    <t>– available for sale</t>
  </si>
  <si>
    <t>Koszty odsetek</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</si>
  <si>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</si>
  <si>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</si>
  <si>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</si>
  <si>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</si>
  <si>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</si>
  <si>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</si>
  <si>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Sprzedane papiery wartościowe z udzielonym przyrzeczeniem odkupu</t>
  </si>
  <si>
    <t>Repo transactions</t>
  </si>
  <si>
    <t>Przychody z tytułu opłat i prowizji:</t>
  </si>
  <si>
    <t>– od zobowiązań gwarancyjnych</t>
  </si>
  <si>
    <t>– guarantee commitments</t>
  </si>
  <si>
    <t>– od operacji brokerskich</t>
  </si>
  <si>
    <t>– brokerage operations</t>
  </si>
  <si>
    <t>– od kart płatniczych</t>
  </si>
  <si>
    <t>– payment cards</t>
  </si>
  <si>
    <t>– od sprzedaży produktów ubezpieczeniowych</t>
  </si>
  <si>
    <t>– insurance activity</t>
  </si>
  <si>
    <t>– z tytułu zarządzania aktywami</t>
  </si>
  <si>
    <t>– asset management</t>
  </si>
  <si>
    <t>– pozostałe</t>
  </si>
  <si>
    <t>Koszty z tytułu opłat i prowizji:</t>
  </si>
  <si>
    <t>Zysk na sprzedaży lub likwidacji środków trwałych, 
wartości niematerialnych</t>
  </si>
  <si>
    <t xml:space="preserve">Profit on sale or liquidation of property, plant 
and equipment, intangible assets </t>
  </si>
  <si>
    <t>Zysk z tytułu sprzedaży towarów i usług</t>
  </si>
  <si>
    <t>Sales of goods and services</t>
  </si>
  <si>
    <t>Release of provisions for litigation and claims, 
and other liabilities</t>
  </si>
  <si>
    <t>Z tytułu odzyskania kosztów windykacji</t>
  </si>
  <si>
    <t xml:space="preserve">Recovery of debt collection costs </t>
  </si>
  <si>
    <t>Z tytułu odzyskanych należności przedawnionych, umorzonych i nieściągalnych oraz spłaty należności wyłączonych ze skonsolidowanego sprawozdania z sytuacji finansowej</t>
  </si>
  <si>
    <t>Recovery of overdue debts, redeemed receivables, noncollectible debts and payment of receivables that were excluded from the consolidated statement of financial position</t>
  </si>
  <si>
    <t>Przychody z działalności leasingowej</t>
  </si>
  <si>
    <t>Income from leasing operations</t>
  </si>
  <si>
    <t>Inne przychody operacyjne</t>
  </si>
  <si>
    <t>Pozostałe przychody operacyjne, razem</t>
  </si>
  <si>
    <t>Total other operating income</t>
  </si>
  <si>
    <t>Z tytułu odzyskanych należności przedawnionych, umorzonych i nieściągalnych oraz spłaty należności wyłączonych ze skonsolidowanego sprawozdania z sytuacji finansowej</t>
  </si>
  <si>
    <t>Ogólne koszty administracyjne i amortyzacja</t>
  </si>
  <si>
    <t>General administrative expenses, amortization and depreciation</t>
  </si>
  <si>
    <t>Koszty marketingu</t>
  </si>
  <si>
    <t>Marketing</t>
  </si>
  <si>
    <t>Koszty informatyczne i telekomunikacyjne</t>
  </si>
  <si>
    <t>IT and telecom costs</t>
  </si>
  <si>
    <t xml:space="preserve">Czynsze </t>
  </si>
  <si>
    <t xml:space="preserve">Rental expenses </t>
  </si>
  <si>
    <t>Pozostałe koszty rzeczowe</t>
  </si>
  <si>
    <t>Other non-personnel expenses</t>
  </si>
  <si>
    <t>Podróże służbowe</t>
  </si>
  <si>
    <t>Business travels</t>
  </si>
  <si>
    <t>Koszty bankomatów i obsługi gotówkowej</t>
  </si>
  <si>
    <t>ATM and cash handling costs</t>
  </si>
  <si>
    <t>Koszty outsourcingu w działalności leasingowej</t>
  </si>
  <si>
    <t>Costs of outsourcing services related to leasing operations</t>
  </si>
  <si>
    <t xml:space="preserve">Opłata na Bankowy Fundusz Gwarancyjny </t>
  </si>
  <si>
    <t>Bank Guarantee Fund fee</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</si>
  <si>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</si>
  <si>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</si>
  <si>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</si>
  <si>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</si>
  <si>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</si>
  <si>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</si>
  <si>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</si>
  <si>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</si>
  <si>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</si>
  <si>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</si>
  <si>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Total general administrative expenses, depreciation and amortisation</t>
  </si>
  <si>
    <t>Strata na sprzedaży lub likwidacji środków trwałych, wartości niematerialnych</t>
  </si>
  <si>
    <t>Loss on sale or liquidation of property,
plant and equipment, intangible assets</t>
  </si>
  <si>
    <t>Z tytułu windykacji należności</t>
  </si>
  <si>
    <t>Debt collection</t>
  </si>
  <si>
    <t>Z tytuły przekazanych darowizn</t>
  </si>
  <si>
    <t>Donations made</t>
  </si>
  <si>
    <t>Koszty z działalności leasingowej</t>
  </si>
  <si>
    <t>Costs of leasing operations</t>
  </si>
  <si>
    <t>Other</t>
  </si>
  <si>
    <t>Pozostałe koszty operacyjne, razem</t>
  </si>
  <si>
    <t>Total other operating expenses</t>
  </si>
  <si>
    <t xml:space="preserve">Strata na sprzedaży lub likwidacji środków trwałych, wartości niematerialnych </t>
  </si>
  <si>
    <t>tys. zł</t>
  </si>
  <si>
    <t>PLN thousand</t>
  </si>
  <si>
    <t>Skonsolidowane sprawozdanie z sytuacji finansowej</t>
  </si>
  <si>
    <t>Consolidated statement of financial position</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</si>
  <si>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</si>
  <si>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</si>
  <si>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</si>
  <si>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</si>
  <si>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</si>
  <si>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</si>
  <si>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</si>
  <si>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</si>
  <si>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</si>
  <si>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</si>
  <si>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Kredyty i pożyczki udzielone klientom</t>
  </si>
  <si>
    <t>Loans and advances to customers</t>
  </si>
  <si>
    <t>Aktywa finansowe dostępne do sprzedaży</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</si>
  <si>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</si>
  <si>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</si>
  <si>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</si>
  <si>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</si>
  <si>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</si>
  <si>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</si>
  <si>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</si>
  <si>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</si>
  <si>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</si>
  <si>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Należności z tytułu bieżącego podatku dochodowego</t>
  </si>
  <si>
    <t xml:space="preserve">Current tax assets  </t>
  </si>
  <si>
    <t>Inne aktywa</t>
  </si>
  <si>
    <t>Other assets</t>
  </si>
  <si>
    <t>AKTYWA RAZEM</t>
  </si>
  <si>
    <t>TOTAL ASSETS</t>
  </si>
  <si>
    <t>ZOBOWIĄZANIA</t>
  </si>
  <si>
    <t>LIABILITIES</t>
  </si>
  <si>
    <t>Zobowiązania wobec banków</t>
  </si>
  <si>
    <t>Zobowiązania finansowe przeznaczone do obrotu</t>
  </si>
  <si>
    <t xml:space="preserve">Financial liabilities held for trading </t>
  </si>
  <si>
    <t xml:space="preserve">Pochodne instrumenty finansowe </t>
  </si>
  <si>
    <t>Zobowiązania wobec klientów</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</si>
  <si>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</si>
  <si>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</si>
  <si>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</si>
  <si>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</si>
  <si>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</si>
  <si>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</si>
  <si>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</si>
  <si>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Deferred tax liabilities</t>
  </si>
  <si>
    <t>Rezerwy</t>
  </si>
  <si>
    <t>Provisions</t>
  </si>
  <si>
    <t>ZOBOWIĄZANIA RAZEM</t>
  </si>
  <si>
    <t>TOTAL LIABILITIES</t>
  </si>
  <si>
    <t>KAPITAŁ WŁASNY</t>
  </si>
  <si>
    <t>EQUITY</t>
  </si>
  <si>
    <t>Kapitał akcyjny</t>
  </si>
  <si>
    <t>Share capital</t>
  </si>
  <si>
    <t>Kapitał zapasowy</t>
  </si>
  <si>
    <t>Other supplementary capital</t>
  </si>
  <si>
    <t>Pozostałe kapitały rezerwowe</t>
  </si>
  <si>
    <t>Other reserve capital</t>
  </si>
  <si>
    <t>Kapitał z aktualizacji wyceny</t>
  </si>
  <si>
    <t>Revaluation reserve</t>
  </si>
  <si>
    <t>Zyski zatrzymane:</t>
  </si>
  <si>
    <t>Retained earnings</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</si>
  <si>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</si>
  <si>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</si>
  <si>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</si>
  <si>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</si>
  <si>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</si>
  <si>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</si>
  <si>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</si>
  <si>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W rachunku bieżącym:</t>
  </si>
  <si>
    <t>Current accounts:</t>
  </si>
  <si>
    <t>- corporate</t>
  </si>
  <si>
    <t>– gospodarstwa domowe:</t>
  </si>
  <si>
    <t>- households:</t>
  </si>
  <si>
    <t xml:space="preserve">        – klienci indywidualni</t>
  </si>
  <si>
    <t xml:space="preserve">     - individual customers</t>
  </si>
  <si>
    <t xml:space="preserve">        – przedsiębiorcy indywidualni</t>
  </si>
  <si>
    <t xml:space="preserve">     - individual entrepreneurs</t>
  </si>
  <si>
    <t xml:space="preserve">        – rolnicy</t>
  </si>
  <si>
    <t xml:space="preserve">     - farmers</t>
  </si>
  <si>
    <t>- budget entities</t>
  </si>
  <si>
    <t>- other entities</t>
  </si>
  <si>
    <t>Kredyty i pożyczki:</t>
  </si>
  <si>
    <t>Non-current loans and advances:</t>
  </si>
  <si>
    <t>– przedsiębiorstwa:</t>
  </si>
  <si>
    <t>- corporate:</t>
  </si>
  <si>
    <t>– inwestycyjne</t>
  </si>
  <si>
    <t xml:space="preserve">     - investment loans </t>
  </si>
  <si>
    <t>– obrotowe</t>
  </si>
  <si>
    <t xml:space="preserve">     - revolving loans</t>
  </si>
  <si>
    <t xml:space="preserve">– pozostałe </t>
  </si>
  <si>
    <t xml:space="preserve">     - other</t>
  </si>
  <si>
    <t xml:space="preserve">     – klienci indywidualni, w tym:</t>
  </si>
  <si>
    <t xml:space="preserve">        – nieruchomości</t>
  </si>
  <si>
    <t xml:space="preserve">       - mortgage loans</t>
  </si>
  <si>
    <t xml:space="preserve">     – przedsiębiorcy indywidualni</t>
  </si>
  <si>
    <t xml:space="preserve">     – rolnicy</t>
  </si>
  <si>
    <t>Kredyty i pożyczki brutto, razem</t>
  </si>
  <si>
    <t>Total loans and advances (gross)</t>
  </si>
  <si>
    <t>Odpisy na należności (wielkość ujemna)</t>
  </si>
  <si>
    <t>Impairment allowances (negative value)</t>
  </si>
  <si>
    <t>Kredyty i pożyczki netto, razem</t>
  </si>
  <si>
    <t>Total loans and advances (net)</t>
  </si>
  <si>
    <t>Kredyty i pożyczki udzielone klientom, razem</t>
  </si>
  <si>
    <t>Loans and advances to customers, total</t>
  </si>
  <si>
    <t>Loans and advances, gross</t>
  </si>
  <si>
    <t>Loans and advances, net</t>
  </si>
  <si>
    <t>Not impaired exposures</t>
  </si>
  <si>
    <t>Zaangażowanie bilansowe brutto</t>
  </si>
  <si>
    <t>Gross exposure</t>
  </si>
  <si>
    <t>Zaangażowanie bilansowe netto</t>
  </si>
  <si>
    <t>Net exposure</t>
  </si>
  <si>
    <t>Amounts owed to customers</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</si>
  <si>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</si>
  <si>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</si>
  <si>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</si>
  <si>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</si>
  <si>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</si>
  <si>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</si>
  <si>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</si>
  <si>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</si>
  <si>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</si>
  <si>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</si>
  <si>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</si>
  <si>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</si>
  <si>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</si>
  <si>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</si>
  <si>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</si>
  <si>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Klienci korporacyjni:</t>
  </si>
  <si>
    <t xml:space="preserve">- other </t>
  </si>
  <si>
    <t>w tym rolnicy:</t>
  </si>
  <si>
    <t>of which farmers:</t>
  </si>
  <si>
    <t>Klienci sektora budżetowego:</t>
  </si>
  <si>
    <t>Budget entities:</t>
  </si>
  <si>
    <t>Zobowiązania wobec klientów, razem</t>
  </si>
  <si>
    <t>Total amounts due to customers</t>
  </si>
  <si>
    <t>Amounts owed to banks</t>
  </si>
  <si>
    <t>Depozyty międzybankowe</t>
  </si>
  <si>
    <t>Interbank deposits</t>
  </si>
  <si>
    <t>Inne zobowiązania</t>
  </si>
  <si>
    <t>Zobowiązania wobec banków, razem</t>
  </si>
  <si>
    <t xml:space="preserve">Total amounts due to banks </t>
  </si>
  <si>
    <t>Capital Adequacy Ratio</t>
  </si>
  <si>
    <t>Razem fundusze własne</t>
  </si>
  <si>
    <t>Own funds and short-term capital</t>
  </si>
  <si>
    <t>Total capital requirement</t>
  </si>
  <si>
    <t>Łączny współczynnik kapitałowy (%)</t>
  </si>
  <si>
    <t>narastająco od początku roku</t>
  </si>
  <si>
    <t>year-to-date basis</t>
  </si>
  <si>
    <t>Wskaźniki finansowe</t>
  </si>
  <si>
    <t>Financial ratios</t>
  </si>
  <si>
    <t>Stopa zwrotu z kapitału (ROE)</t>
  </si>
  <si>
    <t>Return on Equity (ROE)</t>
  </si>
  <si>
    <t>Stopa zwrotu z aktywów (ROA)</t>
  </si>
  <si>
    <t>Return on Assets (ROA)</t>
  </si>
  <si>
    <t>Marża odsetkowa netto (NIM)</t>
  </si>
  <si>
    <t>Net Interest Margin (NIM)</t>
  </si>
  <si>
    <t>Koszty / Dochody (C/I)</t>
  </si>
  <si>
    <t>Cost / Income (C/I)</t>
  </si>
  <si>
    <t>w etatach</t>
  </si>
  <si>
    <t xml:space="preserve">in FTE </t>
  </si>
  <si>
    <t>Zatrudnienie w Banku</t>
  </si>
  <si>
    <t>Staffing in Bank stand-alone</t>
  </si>
  <si>
    <t>Network</t>
  </si>
  <si>
    <t>Razem</t>
  </si>
  <si>
    <t xml:space="preserve">Total </t>
  </si>
  <si>
    <t>Nr arkusza / Sheet no.</t>
  </si>
  <si>
    <t>(1)</t>
  </si>
  <si>
    <t>(1a)</t>
  </si>
  <si>
    <t>(2)</t>
  </si>
  <si>
    <t>(3)</t>
  </si>
  <si>
    <t>(4)</t>
  </si>
  <si>
    <t>General administrative expenses and depreciation</t>
  </si>
  <si>
    <t>(5)</t>
  </si>
  <si>
    <t>(6)</t>
  </si>
  <si>
    <t>(7)</t>
  </si>
  <si>
    <t>(8)</t>
  </si>
  <si>
    <t>Jakość portfela kredytowego</t>
  </si>
  <si>
    <t>Quality of loan portfolio</t>
  </si>
  <si>
    <t>(9)</t>
  </si>
  <si>
    <t>(10)</t>
  </si>
  <si>
    <t>(11)</t>
  </si>
  <si>
    <t>(12)</t>
  </si>
  <si>
    <t>(13)</t>
  </si>
  <si>
    <t>Zatrudnienie, liczba placówek</t>
  </si>
  <si>
    <t>Staffing and number of branches</t>
  </si>
  <si>
    <t>(14)</t>
  </si>
  <si>
    <t>30/09/2015</t>
  </si>
  <si>
    <t>-</t>
  </si>
  <si>
    <t>Koszty pracownicze</t>
  </si>
  <si>
    <t>Personnel expenses</t>
  </si>
  <si>
    <t>Other operating expense</t>
  </si>
  <si>
    <t>Impaired exposures</t>
  </si>
  <si>
    <t>Wskaźniki:</t>
  </si>
  <si>
    <t>Ratios:</t>
  </si>
  <si>
    <t>Share of impaired exposures in total gross loan portfolio</t>
  </si>
  <si>
    <t>Provision coverage of impaired loans</t>
  </si>
  <si>
    <t>Net loans / Deposits (L/D)</t>
  </si>
  <si>
    <t xml:space="preserve">Koszty pracownicze </t>
  </si>
  <si>
    <t>31/12/2015</t>
  </si>
  <si>
    <t>- przypadający na akcjonariuszy Grupy</t>
  </si>
  <si>
    <t>Earnings per share (in PLN per share)</t>
  </si>
  <si>
    <t>Zysk (strata) na jedną akcję 
(wyrażony w PLN na jedną akcję)</t>
  </si>
  <si>
    <t xml:space="preserve">Rozwiązanie rezerw na sprawy sporne i pozostałe zobowiązania </t>
  </si>
  <si>
    <t>Zysk na sprzedaży lub likwidacji środków trwałych, wartości niematerialnych</t>
  </si>
  <si>
    <t>Obowiązkowa wpłata podmiotów objetych systemem gwarantowania oraz opłata na FWK</t>
  </si>
  <si>
    <t xml:space="preserve">        - individual customers, in this:</t>
  </si>
  <si>
    <t>- individual entrepreneurs</t>
  </si>
  <si>
    <t>- farmers</t>
  </si>
  <si>
    <t>Kredyty net / Depozyty (L/D)</t>
  </si>
  <si>
    <t>Spis treści</t>
  </si>
  <si>
    <t>Table of contents</t>
  </si>
  <si>
    <t>IIIQ 2015</t>
  </si>
  <si>
    <t>IIQ 2015</t>
  </si>
  <si>
    <t>IQ 2015</t>
  </si>
  <si>
    <t>IVQ 2014</t>
  </si>
  <si>
    <t>IIIQ 2014</t>
  </si>
  <si>
    <t>IIQ 2014</t>
  </si>
  <si>
    <t>IQ 2014</t>
  </si>
  <si>
    <t>IVQ 2015</t>
  </si>
  <si>
    <t>31/03/2016</t>
  </si>
  <si>
    <t>Podatek od instytucji finansowych</t>
  </si>
  <si>
    <t>Banking tax</t>
  </si>
  <si>
    <t>IQ 2016</t>
  </si>
  <si>
    <t>Instrumenty zabezpieczające i zabezpieczane</t>
  </si>
  <si>
    <t>Hedging instruments and hedged items</t>
  </si>
  <si>
    <t>Statutory payment from entities included in the guarantee system and payment to the Borrower Support Fund</t>
  </si>
  <si>
    <t>Ogólne koszty administracyjne i amortyzacja, razem</t>
  </si>
  <si>
    <t>Zobowiązania z tytułu bieżącego podatku dochodowego</t>
  </si>
  <si>
    <t>stan na koniec okresu</t>
  </si>
  <si>
    <t>as at period-end</t>
  </si>
  <si>
    <t>Sieć placówek</t>
  </si>
  <si>
    <t>Łączny współczynnik kapitałowy</t>
  </si>
  <si>
    <t>Całkowity wymóg kapitałowy</t>
  </si>
  <si>
    <t>- instytucje sektora budżetowego</t>
  </si>
  <si>
    <t>- pozostałe podmioty</t>
  </si>
  <si>
    <t>- należności leasingowe</t>
  </si>
  <si>
    <t>- lease receivables</t>
  </si>
  <si>
    <t>30/06/2016</t>
  </si>
  <si>
    <t>IIQ 2016</t>
  </si>
  <si>
    <t>Oddziały</t>
  </si>
  <si>
    <t xml:space="preserve">Odpis z tytułu utraty wartości </t>
  </si>
  <si>
    <t xml:space="preserve">Impairment allowances on receivables </t>
  </si>
  <si>
    <t>Ekspozycje z rozpoznaną utratą wartości</t>
  </si>
  <si>
    <t>Ekspozycje bez przesłanek utraty wartości</t>
  </si>
  <si>
    <t>Impairment allowances on receivables a</t>
  </si>
  <si>
    <t>Udział ekspozycji z rozpoznaną utratą wartości w portfelu brutto</t>
  </si>
  <si>
    <t>Pokrycie odpisami ekspozycji z rozpoznaną utratą wartości</t>
  </si>
  <si>
    <t>Ekspozycje wg kryterium wystąpienia przesłanek utraty wartości</t>
  </si>
  <si>
    <t>The exposure by indications of impairment</t>
  </si>
  <si>
    <t>30/09/2016</t>
  </si>
  <si>
    <t>IIIQ 2016</t>
  </si>
  <si>
    <t>Total capital ratio</t>
  </si>
  <si>
    <t>Total capital ratio (%)</t>
  </si>
  <si>
    <t>– związane z siecią placówek partnerskich</t>
  </si>
  <si>
    <t>– related to partners’ network</t>
  </si>
  <si>
    <t xml:space="preserve">    - wynik z lat ubiegłych </t>
  </si>
  <si>
    <t>31/12/2016</t>
  </si>
  <si>
    <t>IVQ 2016</t>
  </si>
  <si>
    <t>31/03/2017</t>
  </si>
  <si>
    <t>IQ 2017</t>
  </si>
  <si>
    <t>30/06/2017</t>
  </si>
  <si>
    <t>IIQ 2017</t>
  </si>
  <si>
    <t xml:space="preserve">– od obsługi rachunków i operacji rozliczeniowych </t>
  </si>
  <si>
    <t>– account maintenance and settlements</t>
  </si>
  <si>
    <t>30/09/2017</t>
  </si>
  <si>
    <t>IIIQ 2017</t>
  </si>
  <si>
    <t>Odwrotna kolejność okresów</t>
  </si>
  <si>
    <t>Zobowiązania z tytułu sprzedanych papierów wartościowych z udzielonym przyrzeczeniem odkupu</t>
  </si>
  <si>
    <t>31/12/2017</t>
  </si>
  <si>
    <t>IVQ 2017</t>
  </si>
  <si>
    <t>31/03/2018</t>
  </si>
  <si>
    <t>IQ 2018</t>
  </si>
  <si>
    <t>Kredyty i pożyczki udzielone klientom wyceniane wg zamortyzowanego kosztu, w tym:</t>
  </si>
  <si>
    <t>Loans and advances to customers measured in amortised cost, including:</t>
  </si>
  <si>
    <t>Kredyty i pożyczki udzielone klientom wyceniane wg wartości godziwej przez rachunek zysków i strat</t>
  </si>
  <si>
    <t>Loans and advances to customers measured at fair value through profit or loss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</si>
  <si>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</si>
  <si>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</si>
  <si>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</si>
  <si>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</si>
  <si>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Instrumenty dłużne wyceniane w wartości godziwej przez rachunek zysków i strat</t>
  </si>
  <si>
    <t>Debt instruments measured at fair value through profit or loss</t>
  </si>
  <si>
    <t>Instrumenty dłużne wyceniane w wartości godziwej przez pozostałe całkowite dochody</t>
  </si>
  <si>
    <t>Debt instruments measured at fair value through other comprehensive income</t>
  </si>
  <si>
    <t>Kredyty i pożyczki udzielone klientom wyceniane wg zamortyzowanego kosztu</t>
  </si>
  <si>
    <t>Loans and advances to customers measured at amortised cost</t>
  </si>
  <si>
    <t>Financial assets available for sale</t>
  </si>
  <si>
    <t>Papiery wartościowe wyceniane wg zamortyzowanego kosztu</t>
  </si>
  <si>
    <t>Securities measured at amortised cost</t>
  </si>
  <si>
    <t>Instrumenty finansowe wyceniane wg wartości godziwej przez rachunek zysków i strat</t>
  </si>
  <si>
    <t xml:space="preserve">Financial instruments measured at fair value through profit or loss </t>
  </si>
  <si>
    <t>Papiery wartościowe wyceniane wg wartości godziwej przez pozostałe całkowite dochody</t>
  </si>
  <si>
    <t xml:space="preserve">Securities measured at fair value through other comprehensive income </t>
  </si>
  <si>
    <t>IIQ 2018</t>
  </si>
  <si>
    <t>– z tytułu działalności kredytowej i leasingu</t>
  </si>
  <si>
    <t>– loans and leasing</t>
  </si>
  <si>
    <t>– z tytułu obsługi rachunków</t>
  </si>
  <si>
    <t>– account maintenance</t>
  </si>
  <si>
    <t>– z tytułu obsługi gotówkowej</t>
  </si>
  <si>
    <t>– cash handling</t>
  </si>
  <si>
    <t>– za przelewy i usługi bankowości elektronicznej</t>
  </si>
  <si>
    <t>– payments and electronic banking</t>
  </si>
  <si>
    <t>– z tytułu gwarancji i operacji dokumentowych</t>
  </si>
  <si>
    <t>– guarantees and letters of credits</t>
  </si>
  <si>
    <t>– za zarządzanie aktywami i operacje brokerskie</t>
  </si>
  <si>
    <t xml:space="preserve">– asset management and brokerage </t>
  </si>
  <si>
    <t>– z tytułu obsługi kart płatniczych i kredytowych</t>
  </si>
  <si>
    <t>– payment and credit cards</t>
  </si>
  <si>
    <t>– z tytułu sprzedaży produktów ubezpieczeniowych</t>
  </si>
  <si>
    <t>– insurance activities</t>
  </si>
  <si>
    <t>– pośrednictwo w sprzedaży produktów i pozyskiwanie klientów</t>
  </si>
  <si>
    <t>– sale of products and customer's acquisition</t>
  </si>
  <si>
    <t>– pozostałe prowizje</t>
  </si>
  <si>
    <t>– other</t>
  </si>
  <si>
    <t>– z tytułusprzedaży produktów ubezpieczeniowych</t>
  </si>
  <si>
    <t>* W 2 kwartale 2018 roku dokonano zmiany sposobu prezentacji wyników z tytułu prowizji. Dla zachowania porównywalności zmiana ta została przeprowadzona dla wszystkich kwartałów 2017 roku</t>
  </si>
  <si>
    <t xml:space="preserve">* In 2Q 2018 the Bank changed the presentation of NF&amp;C income. In order to maintain comparability the change was applied to all quarters of 2017. </t>
  </si>
  <si>
    <t>– other**</t>
  </si>
  <si>
    <t>Wynik z tytułu opłat i prowizji*</t>
  </si>
  <si>
    <t>Net fee and commission income*</t>
  </si>
  <si>
    <t>Przychody z tytułu opłat i prowizji*:</t>
  </si>
  <si>
    <t>Fee and commission income*</t>
  </si>
  <si>
    <t>Koszty z tytułu opłat i prowizji*:</t>
  </si>
  <si>
    <t>Fee and commission expense*</t>
  </si>
  <si>
    <t>Koszty dotyczące odszkodowań kar i grzywien</t>
  </si>
  <si>
    <t>Costs of compensations, penalties and fines</t>
  </si>
  <si>
    <t>IIIQ 2018</t>
  </si>
  <si>
    <t>Z tytułu odzyskanych odszkodowań</t>
  </si>
  <si>
    <t>Recovered indemnities</t>
  </si>
  <si>
    <t xml:space="preserve">  - niebankowym podmiotom finansowym</t>
  </si>
  <si>
    <t xml:space="preserve">  - klientom indywidualnym</t>
  </si>
  <si>
    <t xml:space="preserve">  - podmiotom gospodarczym</t>
  </si>
  <si>
    <t xml:space="preserve"> - w tym rolnikom indywidualnym</t>
  </si>
  <si>
    <t xml:space="preserve">              including retail farmers</t>
  </si>
  <si>
    <t xml:space="preserve">  - instytucjom sektora budżetowego</t>
  </si>
  <si>
    <t xml:space="preserve">      public sector institutions</t>
  </si>
  <si>
    <t xml:space="preserve">  - naleznosci leasingowe</t>
  </si>
  <si>
    <t xml:space="preserve">      leasing receivables</t>
  </si>
  <si>
    <t>Dłużne papiery wartościowe dostępne do sprzedaży</t>
  </si>
  <si>
    <t>Debt securities available for sale</t>
  </si>
  <si>
    <t>Instrumenty pochodne w ramach rachunkowości zabezpieczeń wartości godziwej</t>
  </si>
  <si>
    <t>Amounts due from banks</t>
  </si>
  <si>
    <t>Loans and advances to customers measured at amortised cost, including:</t>
  </si>
  <si>
    <t>Niebankowym podmiotom finansowym</t>
  </si>
  <si>
    <t>Non-banking financial entities</t>
  </si>
  <si>
    <t xml:space="preserve"> - kredyty o charakterze bieżącym</t>
  </si>
  <si>
    <t xml:space="preserve"> - overdrafts</t>
  </si>
  <si>
    <t xml:space="preserve"> - kredyty inwestycyjne</t>
  </si>
  <si>
    <t xml:space="preserve"> - investment loans</t>
  </si>
  <si>
    <t xml:space="preserve"> - kredyty pozostałe</t>
  </si>
  <si>
    <t xml:space="preserve"> - other loans</t>
  </si>
  <si>
    <t>Klientom indywidualnym</t>
  </si>
  <si>
    <t>Retail customers</t>
  </si>
  <si>
    <t xml:space="preserve"> - kredyty na nieruchomości</t>
  </si>
  <si>
    <t xml:space="preserve"> - mortgages</t>
  </si>
  <si>
    <t>Podmiotom gospodarczym</t>
  </si>
  <si>
    <t>Instytucjom sektora budżetowego</t>
  </si>
  <si>
    <t>Public sector institutions</t>
  </si>
  <si>
    <t>Należności leasingowe</t>
  </si>
  <si>
    <t>Lease receivables</t>
  </si>
  <si>
    <t>Kredyty i pożyczki brutto wyceniane wg zamortyzowanego kosztu, razem</t>
  </si>
  <si>
    <t>Total loans and advances to customers measured at amortised cost, gross</t>
  </si>
  <si>
    <t>Impairment allowance</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</si>
  <si>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</si>
  <si>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</si>
  <si>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</si>
  <si>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</si>
  <si>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</si>
  <si>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xml:space="preserve">* In 3Q 2018 the Bank changed the presentation of Total loans and advances to customers measured at amortised cost. In order to maintain comparability the change was applied to all quarters starting from 3Q 2017. </t>
  </si>
  <si>
    <t>IVQ 2018</t>
  </si>
  <si>
    <t>Measurement of financial assets available for sale</t>
  </si>
  <si>
    <t>Korekta wartości godziwej pozycji zabezpieczającej</t>
  </si>
  <si>
    <t>Hedge accounting adjustments related to fair value of hedging items</t>
  </si>
  <si>
    <t>Korekta wartości godziwej pozycji zabezpieczanej i zabezpieczającej</t>
  </si>
  <si>
    <t>Hedge accounting adjustments related to fair value of hedged and hedging items</t>
  </si>
  <si>
    <t>Zakupione papiery wartościowe z udzielonym przyrzeczeniem odkupu</t>
  </si>
  <si>
    <t>Reverse repo</t>
  </si>
  <si>
    <t>Zysk na okazyjnym nabyciu RBPL</t>
  </si>
  <si>
    <t>Gain from the bargain purchase of Core RBPL</t>
  </si>
  <si>
    <t>Kredyty brutto / Razem źródła finansowania**</t>
  </si>
  <si>
    <t>Gross loans / Total funding sources**</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</si>
  <si>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</si>
  <si>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</si>
  <si>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 xml:space="preserve">         w tym Rolnikom indywidualnym</t>
  </si>
  <si>
    <t xml:space="preserve">      - kredyty o charakterze bieżącym</t>
  </si>
  <si>
    <t xml:space="preserve">      - kredyty inwestycyjne</t>
  </si>
  <si>
    <t xml:space="preserve">      - kredyty pozostałe</t>
  </si>
  <si>
    <t xml:space="preserve">          including Farmers</t>
  </si>
  <si>
    <t xml:space="preserve">       - overdrafts</t>
  </si>
  <si>
    <t xml:space="preserve">       - investment loans</t>
  </si>
  <si>
    <t xml:space="preserve">       - other loans</t>
  </si>
  <si>
    <t>IQ 2019</t>
  </si>
  <si>
    <t>Zobowiązania z tytułu leasingu</t>
  </si>
  <si>
    <t>Lease liabilities</t>
  </si>
  <si>
    <t>Koszty z tytułu leasingu krótkoterm. i eksploatacji</t>
  </si>
  <si>
    <t>Short-term lease and operating costs</t>
  </si>
  <si>
    <t xml:space="preserve"> * Koszt ryzyka liczony na bazie kredytów brutto wycenianych wg zamortyzowanego kosztu</t>
  </si>
  <si>
    <t>Cost of Risk*</t>
  </si>
  <si>
    <t>Koszty ryzyka*</t>
  </si>
  <si>
    <t>* Cost of risk calculated based on gross loans measured at amortised cost</t>
  </si>
  <si>
    <t>Podstawowe dane finansowe 
BNP Paribas Bank Polska S.A.*</t>
  </si>
  <si>
    <t>Key financial data of 
BNP Paribas Bank Polska S.A.*</t>
  </si>
  <si>
    <t>Punkty Obsługi Klienta</t>
  </si>
  <si>
    <t>Customer Service Desks</t>
  </si>
  <si>
    <t>Branches</t>
  </si>
  <si>
    <t>* Dane finansowe począwszy od IV kwartału 2018 uwzględniają wyniki nabytej w dniu 31 października 2018 Podstawowej Działalności RBPL.</t>
  </si>
  <si>
    <t>* Starting from 4Q 2018, the financial data  include the results of the Core Business of RBPL acquired on 31 October 2018</t>
  </si>
  <si>
    <t>IIQ 2019</t>
  </si>
  <si>
    <t>– od kredytów i pożyczek</t>
  </si>
  <si>
    <t>– loans and advances</t>
  </si>
  <si>
    <t>– od otrzymanych kredytów i pożyczek</t>
  </si>
  <si>
    <t>* * W 2 kwartale 2019 roku dokonano przesunięcia pomiędzy kosztami prowizji od kart, a kosztami pozostałych prowizji. Dla zachowania porównywalności zmiana ta została przeprowadzona dla wszystkich kwartałów 2018 roku</t>
  </si>
  <si>
    <t xml:space="preserve">** In 2Q 2019 the the presentation of NF&amp;C costs was changed (shift between payment&amp;credit cards costs and other costs). In order to maintain comparability the change was applied to all quarters of 2018. </t>
  </si>
  <si>
    <t>– pozostałe prowizje**</t>
  </si>
  <si>
    <t>– z tytułu obsługi kart płatniczych i kredytowych**</t>
  </si>
  <si>
    <t>– payment and credit cards**</t>
  </si>
  <si>
    <t>Wycena aktywów finansowych wycenianych przez inne całkowite dochody</t>
  </si>
  <si>
    <t>Measurement of financial assets measured through other comprehensive income</t>
  </si>
  <si>
    <t>Z tytułu utworzenia rezerw na sprawy sporne i pozostałe zobowiązania</t>
  </si>
  <si>
    <t>Provisions for restructuring of assets, litigation and claim and other liabilities</t>
  </si>
  <si>
    <t>Podmioty gospodarcze</t>
  </si>
  <si>
    <t>Corporate customers</t>
  </si>
  <si>
    <t>Corporate customers:</t>
  </si>
  <si>
    <t xml:space="preserve">    corporate customers</t>
  </si>
  <si>
    <t xml:space="preserve">    retail customers</t>
  </si>
  <si>
    <t xml:space="preserve">    non-banking financial institutions</t>
  </si>
  <si>
    <t>IIIQ 2019</t>
  </si>
  <si>
    <t>IVQ 2019</t>
  </si>
  <si>
    <t>* W 4 kwartale 2019 roku dokonano zmiany sposobu prezentacji kosztów z tytułu odsetek. Dla zachowania porównywalności zmiana ta została przeprowadzona dla wszystkich kwartałów 2019 roku oraz dla 4 kwartału 2018 roku</t>
  </si>
  <si>
    <t xml:space="preserve">* In 4Q 2019 the Bank changed the presentation of Interest expenses. In order to maintain comparability the change was applied to all quarters of 2019 and 4Q 2018. </t>
  </si>
  <si>
    <t>Interest expenses</t>
  </si>
  <si>
    <r>
      <t>31/12/2017</t>
    </r>
    <r>
      <rPr>
        <b/>
        <sz val="8"/>
        <color indexed="9"/>
        <rFont val="Calibri"/>
        <family val="2"/>
        <charset val="238"/>
      </rPr>
      <t>***</t>
    </r>
  </si>
  <si>
    <r>
      <t>IVQ 2017</t>
    </r>
    <r>
      <rPr>
        <b/>
        <sz val="8"/>
        <color indexed="9"/>
        <rFont val="Calibri"/>
        <family val="2"/>
        <charset val="238"/>
      </rPr>
      <t>***</t>
    </r>
  </si>
  <si>
    <t xml:space="preserve"> *** dane wg stanu na 31.12.2017 zweryfikowane zgodnie ze SF 2018</t>
  </si>
  <si>
    <t>*** data as at 31.12.2017 verified according to 2018 FS</t>
  </si>
  <si>
    <t>** W 3 kwartale 2018 roku dokonano zmiany sposobu prezentacji wyników z tytułu odsetek. Dla zachowania porównywalności zmiana ta została przeprowadzona dla wszystkich kwartałów 2017 roku</t>
  </si>
  <si>
    <t xml:space="preserve">** In 3Q 2018 the Bank changed the presentation of Net interest income. In order to maintain comparability the change was applied to all quarters of 2017. </t>
  </si>
  <si>
    <r>
      <t>30.09.2018</t>
    </r>
    <r>
      <rPr>
        <b/>
        <sz val="8"/>
        <color indexed="9"/>
        <rFont val="Calibri"/>
        <family val="2"/>
        <charset val="238"/>
      </rPr>
      <t>**</t>
    </r>
  </si>
  <si>
    <r>
      <t>IIIQ 2018</t>
    </r>
    <r>
      <rPr>
        <b/>
        <sz val="8"/>
        <color indexed="9"/>
        <rFont val="Calibri"/>
        <family val="2"/>
        <charset val="238"/>
      </rPr>
      <t>**</t>
    </r>
  </si>
  <si>
    <t>Koszty odsetek*</t>
  </si>
  <si>
    <t>Interest expense*</t>
  </si>
  <si>
    <t>Interest expenses*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</si>
</sst>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3" formatCode="_-* #,##0.00_-;\-* #,##0.00_-;_-* &quot;-&quot;??_-;_-@_-"/>
    <numFmt numFmtId="164" formatCode="_(* #,##0_);_(* \(#,##0\);_(* &quot;-&quot;??_);_(@_)"/>
    <numFmt numFmtId="165" formatCode="_(* #,##0.0%_);_(* \(#,##0.0%\);_(* &quot;-&quot;??_);_(@_)"/>
    <numFmt numFmtId="166" formatCode="dd\/mm\/yyyy"/>
    <numFmt numFmtId="167" formatCode="0.0%"/>
    <numFmt numFmtId="168" formatCode="_(* #,##0.000_);_(* \(#,##0.000\);_(* &quot;-&quot;??_);_(@_)"/>
    <numFmt numFmtId="169" formatCode="_(* #,##0.0000_);_(* \(#,##0.0000\);_(* &quot;-&quot;??_);_(@_)"/>
    <numFmt numFmtId="170" formatCode="_-* #,##0_-;\-* #,##0_-;_-* &quot;-&quot;??_-;_-@_-"/>
    <numFmt numFmtId="171" formatCode="_(* #,##0.00%_);_(* \(#,##0.00%\);_(* &quot;-&quot;??_);_(@_)"/>
  </numFmts>
  <fonts count="59">
    <font>
      <sz val="11"/>
      <color theme="1"/>
      <name val="Calibri"/>
      <family val="2"/>
      <charset val="238"/>
      <scheme val="minor"/>
    </font>
    <font>
      <u/>
      <sz val="9.35"/>
      <color theme="10"/>
      <name val="Czcionka tekstu podstawowego"/>
      <family val="2"/>
      <charset val="238"/>
    </font>
    <font>
      <u/>
      <sz val="9.35"/>
      <color rgb="FF177B57"/>
      <name val="Czcionka tekstu podstawowego"/>
      <family val="2"/>
      <charset val="238"/>
    </font>
    <font>
      <sz val="11"/>
      <color rgb="FF177B57"/>
      <name val="Tahoma"/>
      <family val="2"/>
      <charset val="238"/>
    </font>
    <font>
      <sz val="11"/>
      <color indexed="8"/>
      <name val="Tahoma"/>
      <family val="2"/>
      <charset val="238"/>
    </font>
    <font>
      <sz val="11"/>
      <name val="Tahoma"/>
      <family val="2"/>
      <charset val="238"/>
    </font>
    <font>
      <sz val="11"/>
      <color indexed="8"/>
      <name val="Czcionka tekstu podstawowego"/>
      <family val="2"/>
      <charset val="238"/>
    </font>
    <font>
      <sz val="10"/>
      <color indexed="8"/>
      <name val="Tahoma"/>
      <family val="2"/>
      <charset val="238"/>
    </font>
    <font>
      <i/>
      <sz val="10"/>
      <color indexed="8"/>
      <name val="Tahoma"/>
      <family val="2"/>
      <charset val="238"/>
    </font>
    <font>
      <i/>
      <sz val="10"/>
      <name val="Tahoma"/>
      <family val="2"/>
      <charset val="238"/>
    </font>
    <font>
      <b/>
      <sz val="11"/>
      <color indexed="8"/>
      <name val="Calibri"/>
      <family val="2"/>
      <charset val="238"/>
    </font>
    <font>
      <b/>
      <u/>
      <sz val="11"/>
      <color indexed="9"/>
      <name val="Calibri"/>
      <family val="2"/>
      <charset val="238"/>
    </font>
    <font>
      <b/>
      <sz val="11"/>
      <color indexed="9"/>
      <name val="Calibri"/>
      <family val="2"/>
      <charset val="238"/>
    </font>
    <font>
      <b/>
      <sz val="10"/>
      <color indexed="8"/>
      <name val="Tahoma"/>
      <family val="2"/>
      <charset val="238"/>
    </font>
    <font>
      <b/>
      <sz val="10"/>
      <color rgb="FF177B57"/>
      <name val="Tahoma"/>
      <family val="2"/>
      <charset val="238"/>
    </font>
    <font>
      <sz val="9"/>
      <color theme="1" tint="0.499984740745262"/>
      <name val="Tahoma"/>
      <family val="2"/>
      <charset val="238"/>
    </font>
    <font>
      <b/>
      <sz val="10"/>
      <color theme="1"/>
      <name val="Tahoma"/>
      <family val="2"/>
      <charset val="238"/>
    </font>
    <font>
      <b/>
      <sz val="10"/>
      <name val="Tahoma"/>
      <family val="2"/>
      <charset val="238"/>
    </font>
    <font>
      <b/>
      <i/>
      <sz val="9"/>
      <name val="Tahoma"/>
      <family val="2"/>
      <charset val="238"/>
    </font>
    <font>
      <sz val="10"/>
      <name val="Tahoma"/>
      <family val="2"/>
      <charset val="238"/>
    </font>
    <font>
      <b/>
      <i/>
      <sz val="9"/>
      <color indexed="8"/>
      <name val="Tahoma"/>
      <family val="2"/>
      <charset val="238"/>
    </font>
    <font>
      <sz val="11"/>
      <color indexed="62"/>
      <name val="Tahoma"/>
      <family val="2"/>
      <charset val="238"/>
    </font>
    <font>
      <i/>
      <sz val="8"/>
      <name val="Tahoma"/>
      <family val="2"/>
      <charset val="238"/>
    </font>
    <font>
      <sz val="10"/>
      <color theme="1"/>
      <name val="Tahoma"/>
      <family val="2"/>
      <charset val="238"/>
    </font>
    <font>
      <u/>
      <sz val="9.35"/>
      <color indexed="12"/>
      <name val="Tahoma"/>
      <family val="2"/>
      <charset val="238"/>
    </font>
    <font>
      <sz val="11"/>
      <color indexed="8"/>
      <name val="Calibri"/>
      <family val="2"/>
      <charset val="238"/>
    </font>
    <font>
      <b/>
      <sz val="11"/>
      <name val="Calibri"/>
      <family val="2"/>
      <charset val="238"/>
    </font>
    <font>
      <b/>
      <sz val="11"/>
      <color indexed="8"/>
      <name val="Czcionka tekstu podstawowego"/>
      <family val="2"/>
      <charset val="238"/>
    </font>
    <font>
      <i/>
      <sz val="8"/>
      <color indexed="8"/>
      <name val="Tahoma"/>
      <family val="2"/>
      <charset val="238"/>
    </font>
    <font>
      <sz val="11"/>
      <name val="Czcionka tekstu podstawowego"/>
      <family val="2"/>
      <charset val="238"/>
    </font>
    <font>
      <b/>
      <u/>
      <sz val="10"/>
      <color indexed="8"/>
      <name val="Tahoma"/>
      <family val="2"/>
      <charset val="238"/>
    </font>
    <font>
      <sz val="10"/>
      <color indexed="8"/>
      <name val="Arial"/>
      <family val="2"/>
      <charset val="238"/>
    </font>
    <font>
      <b/>
      <u/>
      <sz val="10"/>
      <name val="Tahoma"/>
      <family val="2"/>
      <charset val="238"/>
    </font>
    <font>
      <b/>
      <sz val="12"/>
      <color indexed="8"/>
      <name val="Calibri"/>
      <family val="2"/>
      <charset val="238"/>
    </font>
    <font>
      <sz val="11"/>
      <color rgb="FFFF0000"/>
      <name val="Tahoma"/>
      <family val="2"/>
      <charset val="238"/>
    </font>
    <font>
      <sz val="10"/>
      <color indexed="62"/>
      <name val="Tahoma"/>
      <family val="2"/>
      <charset val="238"/>
    </font>
    <font>
      <b/>
      <sz val="14"/>
      <color indexed="8"/>
      <name val="Tahoma"/>
      <family val="2"/>
      <charset val="238"/>
    </font>
    <font>
      <b/>
      <sz val="14"/>
      <name val="Tahoma"/>
      <family val="2"/>
      <charset val="238"/>
    </font>
    <font>
      <b/>
      <u/>
      <sz val="11"/>
      <color theme="0"/>
      <name val="Tahoma"/>
      <family val="2"/>
      <charset val="238"/>
    </font>
    <font>
      <sz val="11"/>
      <color theme="1"/>
      <name val="Czcionka tekstu podstawowego"/>
      <family val="2"/>
      <charset val="238"/>
    </font>
    <font>
      <b/>
      <sz val="9"/>
      <color theme="0"/>
      <name val="Tahoma"/>
      <family val="2"/>
      <charset val="238"/>
    </font>
    <font>
      <b/>
      <sz val="9"/>
      <color theme="0" tint="-0.499984740745262"/>
      <name val="Tahoma"/>
      <family val="2"/>
      <charset val="238"/>
    </font>
    <font>
      <sz val="9"/>
      <color theme="0"/>
      <name val="Tahoma"/>
      <family val="2"/>
      <charset val="238"/>
    </font>
    <font>
      <sz val="9"/>
      <color theme="0" tint="-0.499984740745262"/>
      <name val="Tahoma"/>
      <family val="2"/>
      <charset val="238"/>
    </font>
    <font>
      <b/>
      <sz val="11"/>
      <color rgb="FF177B57"/>
      <name val="Calibri"/>
      <family val="2"/>
      <charset val="238"/>
    </font>
    <font>
      <b/>
      <sz val="12"/>
      <color rgb="FF177B57"/>
      <name val="Calibri"/>
      <family val="2"/>
      <charset val="238"/>
    </font>
    <font>
      <sz val="9"/>
      <name val="Tahoma"/>
      <family val="2"/>
      <charset val="238"/>
    </font>
    <font>
      <sz val="10"/>
      <color theme="1"/>
      <name val="Calibri"/>
      <family val="2"/>
      <charset val="238"/>
    </font>
    <font>
      <b/>
      <sz val="11"/>
      <color theme="1"/>
      <name val="Calibri"/>
      <family val="2"/>
      <charset val="238"/>
      <scheme val="minor"/>
    </font>
    <font>
      <sz val="11"/>
      <color rgb="FF008578"/>
      <name val="Arial"/>
      <family val="2"/>
      <charset val="238"/>
    </font>
    <font>
      <sz val="9"/>
      <color indexed="62"/>
      <name val="Tahoma"/>
      <family val="2"/>
      <charset val="238"/>
    </font>
    <font>
      <b/>
      <sz val="11"/>
      <color theme="0"/>
      <name val="Calibri"/>
      <family val="2"/>
      <charset val="238"/>
    </font>
    <font>
      <sz val="10"/>
      <color theme="0"/>
      <name val="Tahoma"/>
      <family val="2"/>
      <charset val="238"/>
    </font>
    <font>
      <sz val="10"/>
      <color rgb="FFFF0000"/>
      <name val="Tahoma"/>
      <family val="2"/>
      <charset val="238"/>
    </font>
    <font>
      <i/>
      <sz val="7"/>
      <color rgb="FF3C4245"/>
      <name val="Arial"/>
      <family val="2"/>
      <charset val="238"/>
    </font>
    <font>
      <b/>
      <sz val="14"/>
      <color theme="3"/>
      <name val="Tahoma"/>
      <family val="2"/>
      <charset val="238"/>
    </font>
    <font>
      <i/>
      <sz val="10"/>
      <color rgb="FF0070C0"/>
      <name val="Arial"/>
      <family val="2"/>
      <charset val="238"/>
    </font>
    <font>
      <sz val="10"/>
      <color rgb="FF0070C0"/>
      <name val="Tahoma"/>
      <family val="2"/>
      <charset val="238"/>
    </font>
    <font>
      <b/>
      <sz val="8"/>
      <color indexed="9"/>
      <name val="Calibri"/>
      <family val="2"/>
      <charset val="238"/>
    </font>
  </fonts>
  <fills count="9">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0070C0"/>
        <bgColor indexed="64"/>
      </patternFill>
    </fill>
    <fill>
      <patternFill patternType="solid">
        <fgColor theme="4" tint="0.79998168889431442"/>
        <bgColor indexed="64"/>
      </patternFill>
    </fill>
    <fill>
      <patternFill patternType="solid">
        <fgColor rgb="FFDCE6F1"/>
        <bgColor indexed="64"/>
      </patternFill>
    </fill>
    <fill>
      <patternFill patternType="solid">
        <fgColor rgb="FFC6E0B4"/>
        <bgColor indexed="64"/>
      </patternFill>
    </fill>
  </fills>
  <borders count="12">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right/>
      <top style="thin">
        <color auto="1"/>
      </top>
      <bottom/>
      <diagonal/>
    </border>
    <border>
      <left/>
      <right/>
      <top/>
      <bottom style="thin">
        <color indexed="49"/>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7">
    <xf numFmtId="0" fontId="0" fillId="0" borderId="0"/>
    <xf numFmtId="0" fontId="1" fillId="0" borderId="0" applyNumberFormat="0" applyFill="0" applyBorder="0" applyAlignment="0" applyProtection="0">
      <alignment vertical="top"/>
      <protection locked="0"/>
    </xf>
    <xf numFmtId="43" fontId="6" fillId="0" borderId="0" applyFont="0" applyFill="0" applyBorder="0" applyAlignment="0" applyProtection="0"/>
    <xf numFmtId="0" fontId="39" fillId="0" borderId="0"/>
    <xf numFmtId="9" fontId="6" fillId="0" borderId="0" applyFont="0" applyFill="0" applyBorder="0" applyAlignment="0" applyProtection="0"/>
    <xf numFmtId="43" fontId="6" fillId="0" borderId="0" applyFont="0" applyFill="0" applyBorder="0" applyAlignment="0" applyProtection="0"/>
    <xf numFmtId="9" fontId="6" fillId="0" borderId="0" applyFont="0" applyFill="0" applyBorder="0" applyAlignment="0" applyProtection="0"/>
  </cellStyleXfs>
  <cellXfs count="324">
    <xf numFmtId="0" fontId="0" fillId="0" borderId="0" xfId="0"/>
    <xf numFmtId="0" fontId="3" fillId="0" borderId="0" xfId="0" applyFont="1"/>
    <xf numFmtId="0" fontId="4" fillId="0" borderId="0" xfId="0" applyFont="1"/>
    <xf numFmtId="0" fontId="5" fillId="0" borderId="0" xfId="0" applyFont="1"/>
    <xf numFmtId="164"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0" fontId="11" fillId="2" borderId="1" xfId="0" applyFont="1" applyFill="1" applyBorder="1" applyAlignment="1">
      <alignment horizontal="left" vertical="center" indent="1"/>
    </xf>
    <xf numFmtId="166"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4" fillId="0" borderId="0" xfId="0" applyFont="1" applyFill="1"/>
    <xf numFmtId="0" fontId="13" fillId="0" borderId="0" xfId="0" applyFont="1" applyAlignment="1">
      <alignment horizontal="left" vertical="top" wrapText="1" indent="1"/>
    </xf>
    <xf numFmtId="0" fontId="1" fillId="0" borderId="0" xfId="1" applyFill="1" applyAlignment="1" applyProtection="1"/>
    <xf numFmtId="0" fontId="9" fillId="0" borderId="0" xfId="0" applyFont="1" applyAlignment="1">
      <alignment horizontal="left" vertical="top" wrapText="1" indent="1"/>
    </xf>
    <xf numFmtId="0" fontId="10" fillId="0" borderId="0" xfId="0" applyFont="1" applyAlignment="1"/>
    <xf numFmtId="0" fontId="11" fillId="2" borderId="1" xfId="0" applyFont="1" applyFill="1" applyBorder="1" applyAlignment="1">
      <alignment horizontal="left" vertical="center" wrapText="1"/>
    </xf>
    <xf numFmtId="0" fontId="5" fillId="0" borderId="0" xfId="0" applyFont="1" applyAlignment="1">
      <alignment vertical="center"/>
    </xf>
    <xf numFmtId="0" fontId="4" fillId="0" borderId="0" xfId="0" applyFont="1" applyAlignment="1">
      <alignment vertical="center"/>
    </xf>
    <xf numFmtId="0" fontId="5" fillId="0" borderId="0" xfId="0" applyFont="1" applyFill="1" applyAlignment="1">
      <alignment horizontal="left" indent="1"/>
    </xf>
    <xf numFmtId="0" fontId="17" fillId="0" borderId="0" xfId="0" applyFont="1" applyFill="1" applyAlignment="1">
      <alignment horizontal="left" vertical="top" wrapText="1" indent="1"/>
    </xf>
    <xf numFmtId="0" fontId="18" fillId="0" borderId="0" xfId="0" applyFont="1" applyFill="1" applyAlignment="1">
      <alignment horizontal="left" vertical="top" wrapText="1" indent="1"/>
    </xf>
    <xf numFmtId="0" fontId="19" fillId="0" borderId="0" xfId="0" applyFont="1" applyFill="1" applyAlignment="1">
      <alignment horizontal="left" vertical="top" wrapText="1" indent="1"/>
    </xf>
    <xf numFmtId="0" fontId="7" fillId="0" borderId="0" xfId="0" applyFont="1" applyFill="1" applyAlignment="1">
      <alignment horizontal="left" vertical="top" wrapText="1" indent="1"/>
    </xf>
    <xf numFmtId="164" fontId="7" fillId="0" borderId="4" xfId="2" applyNumberFormat="1" applyFont="1" applyFill="1" applyBorder="1" applyAlignment="1">
      <alignment horizontal="right" vertical="top"/>
    </xf>
    <xf numFmtId="164" fontId="7" fillId="0" borderId="0" xfId="2" applyNumberFormat="1" applyFont="1" applyFill="1" applyBorder="1" applyAlignment="1">
      <alignment horizontal="right" vertical="top"/>
    </xf>
    <xf numFmtId="164" fontId="13" fillId="0" borderId="0" xfId="2" applyNumberFormat="1" applyFont="1" applyFill="1" applyBorder="1" applyAlignment="1">
      <alignment horizontal="right" vertical="top"/>
    </xf>
    <xf numFmtId="165" fontId="7" fillId="0" borderId="0" xfId="2" applyNumberFormat="1" applyFont="1" applyFill="1" applyBorder="1" applyAlignment="1">
      <alignment horizontal="right" vertical="top"/>
    </xf>
    <xf numFmtId="0" fontId="17" fillId="0" borderId="0" xfId="0" applyFont="1" applyFill="1" applyAlignment="1">
      <alignment horizontal="left" wrapText="1" indent="1"/>
    </xf>
    <xf numFmtId="0" fontId="5" fillId="0" borderId="0" xfId="0" applyFont="1" applyAlignment="1">
      <alignment horizontal="left" indent="1"/>
    </xf>
    <xf numFmtId="0" fontId="4" fillId="0" borderId="0" xfId="0" applyFont="1" applyBorder="1"/>
    <xf numFmtId="164" fontId="1" fillId="0" borderId="0" xfId="1" applyNumberFormat="1" applyFill="1" applyAlignment="1" applyProtection="1"/>
    <xf numFmtId="0" fontId="11" fillId="2" borderId="1" xfId="0" applyFont="1" applyFill="1" applyBorder="1" applyAlignment="1">
      <alignment horizontal="left" vertical="center" wrapText="1" indent="1"/>
    </xf>
    <xf numFmtId="0" fontId="13" fillId="0" borderId="0" xfId="0" applyFont="1" applyFill="1" applyAlignment="1">
      <alignment horizontal="left" vertical="top" wrapText="1" indent="1"/>
    </xf>
    <xf numFmtId="0" fontId="7" fillId="0" borderId="0" xfId="0" applyFont="1"/>
    <xf numFmtId="165" fontId="7" fillId="0" borderId="0" xfId="2" applyNumberFormat="1" applyFont="1" applyFill="1" applyBorder="1" applyAlignment="1">
      <alignment vertical="top"/>
    </xf>
    <xf numFmtId="164" fontId="7" fillId="0" borderId="3" xfId="2" applyNumberFormat="1" applyFont="1" applyFill="1" applyBorder="1" applyAlignment="1">
      <alignment horizontal="right" vertical="top"/>
    </xf>
    <xf numFmtId="0" fontId="7" fillId="0" borderId="0" xfId="0" applyFont="1" applyFill="1" applyAlignment="1">
      <alignment horizontal="left" vertical="top" wrapText="1" indent="2"/>
    </xf>
    <xf numFmtId="164" fontId="13" fillId="0" borderId="6" xfId="2" applyNumberFormat="1" applyFont="1" applyFill="1" applyBorder="1" applyAlignment="1">
      <alignment horizontal="right" vertical="top"/>
    </xf>
    <xf numFmtId="0" fontId="5" fillId="3" borderId="0" xfId="0" applyFont="1" applyFill="1" applyAlignment="1">
      <alignment horizontal="left" indent="1"/>
    </xf>
    <xf numFmtId="164" fontId="7" fillId="3" borderId="0" xfId="2" applyNumberFormat="1" applyFont="1" applyFill="1" applyBorder="1" applyAlignment="1">
      <alignment horizontal="right" vertical="top"/>
    </xf>
    <xf numFmtId="0" fontId="4" fillId="3" borderId="0" xfId="0" applyFont="1" applyFill="1"/>
    <xf numFmtId="0" fontId="21" fillId="0" borderId="0" xfId="0" applyFont="1"/>
    <xf numFmtId="164" fontId="21" fillId="0" borderId="0" xfId="0" applyNumberFormat="1" applyFont="1"/>
    <xf numFmtId="0" fontId="1" fillId="0" borderId="0" xfId="1" applyAlignment="1" applyProtection="1"/>
    <xf numFmtId="0" fontId="4" fillId="0" borderId="0" xfId="0" applyFont="1" applyFill="1" applyBorder="1" applyAlignment="1">
      <alignment vertical="top"/>
    </xf>
    <xf numFmtId="0" fontId="7" fillId="0" borderId="0" xfId="0" applyFont="1" applyAlignment="1">
      <alignment horizontal="left" vertical="top" wrapText="1" indent="2"/>
    </xf>
    <xf numFmtId="0" fontId="7" fillId="0" borderId="0" xfId="0" applyFont="1" applyAlignment="1">
      <alignment horizontal="left" vertical="top" indent="2"/>
    </xf>
    <xf numFmtId="0" fontId="7" fillId="0" borderId="0" xfId="0" applyFont="1" applyFill="1" applyAlignment="1">
      <alignment horizontal="left" vertical="top" indent="2"/>
    </xf>
    <xf numFmtId="164" fontId="7" fillId="0" borderId="0" xfId="0" applyNumberFormat="1" applyFont="1" applyFill="1" applyBorder="1" applyAlignment="1">
      <alignment horizontal="right" vertical="top" wrapText="1"/>
    </xf>
    <xf numFmtId="164" fontId="9" fillId="0" borderId="0" xfId="0" applyNumberFormat="1" applyFont="1" applyAlignment="1">
      <alignment horizontal="left" vertical="top" wrapText="1" indent="1"/>
    </xf>
    <xf numFmtId="164" fontId="7" fillId="0" borderId="0" xfId="2" applyNumberFormat="1" applyFont="1" applyFill="1" applyBorder="1" applyAlignment="1">
      <alignment horizontal="right" vertical="center"/>
    </xf>
    <xf numFmtId="164" fontId="7" fillId="0" borderId="0" xfId="2" applyNumberFormat="1" applyFont="1" applyFill="1" applyBorder="1" applyAlignment="1">
      <alignment horizontal="center" vertical="top"/>
    </xf>
    <xf numFmtId="169" fontId="9" fillId="0" borderId="0" xfId="0" applyNumberFormat="1" applyFont="1" applyAlignment="1">
      <alignment horizontal="left" vertical="top" wrapText="1" indent="1"/>
    </xf>
    <xf numFmtId="164" fontId="23" fillId="0" borderId="0" xfId="2" applyNumberFormat="1" applyFont="1" applyFill="1" applyBorder="1" applyAlignment="1">
      <alignment horizontal="right" vertical="top"/>
    </xf>
    <xf numFmtId="0" fontId="0" fillId="0" borderId="0" xfId="0" applyFill="1"/>
    <xf numFmtId="164" fontId="8" fillId="0" borderId="0" xfId="2" applyNumberFormat="1" applyFont="1" applyFill="1" applyBorder="1" applyAlignment="1">
      <alignment horizontal="right" vertical="top"/>
    </xf>
    <xf numFmtId="164" fontId="4" fillId="0" borderId="0" xfId="0" applyNumberFormat="1" applyFont="1" applyFill="1" applyBorder="1" applyAlignment="1">
      <alignment vertical="top"/>
    </xf>
    <xf numFmtId="0" fontId="24" fillId="0" borderId="0" xfId="1" applyFont="1" applyFill="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25" fillId="0" borderId="0" xfId="0" applyFont="1"/>
    <xf numFmtId="0" fontId="11" fillId="2" borderId="1" xfId="0" applyFont="1" applyFill="1" applyBorder="1" applyAlignment="1">
      <alignment vertical="center" wrapText="1"/>
    </xf>
    <xf numFmtId="0" fontId="13" fillId="0" borderId="0" xfId="0" applyFont="1" applyAlignment="1">
      <alignment vertical="top" wrapText="1"/>
    </xf>
    <xf numFmtId="0" fontId="4" fillId="0" borderId="0" xfId="0" applyFont="1" applyAlignment="1">
      <alignment vertical="top"/>
    </xf>
    <xf numFmtId="3" fontId="13" fillId="0" borderId="0" xfId="0" applyNumberFormat="1" applyFont="1" applyBorder="1" applyAlignment="1">
      <alignment horizontal="right" vertical="top" wrapText="1"/>
    </xf>
    <xf numFmtId="0" fontId="7" fillId="0" borderId="0" xfId="0" applyFont="1" applyAlignment="1">
      <alignment horizontal="left" vertical="top" inden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49" fontId="7" fillId="0" borderId="0" xfId="0" applyNumberFormat="1" applyFont="1" applyFill="1" applyAlignment="1">
      <alignment horizontal="left" vertical="top" wrapText="1" indent="1"/>
    </xf>
    <xf numFmtId="0" fontId="27" fillId="0" borderId="0" xfId="0" applyFont="1"/>
    <xf numFmtId="164" fontId="7" fillId="0" borderId="5" xfId="2" applyNumberFormat="1" applyFont="1" applyFill="1" applyBorder="1" applyAlignment="1">
      <alignment horizontal="right" vertical="top"/>
    </xf>
    <xf numFmtId="164" fontId="9" fillId="0" borderId="0" xfId="2" applyNumberFormat="1" applyFont="1" applyFill="1" applyBorder="1" applyAlignment="1">
      <alignment horizontal="right" vertical="top"/>
    </xf>
    <xf numFmtId="0" fontId="0" fillId="0" borderId="0" xfId="0" applyAlignment="1">
      <alignment horizontal="left" indent="1"/>
    </xf>
    <xf numFmtId="49" fontId="30" fillId="0" borderId="0" xfId="0" applyNumberFormat="1" applyFont="1" applyAlignment="1">
      <alignment horizontal="left" vertical="top" wrapText="1" indent="1"/>
    </xf>
    <xf numFmtId="0" fontId="31" fillId="0" borderId="0" xfId="0" applyFont="1" applyAlignment="1">
      <alignment horizontal="right" wrapText="1"/>
    </xf>
    <xf numFmtId="49" fontId="13" fillId="0" borderId="0" xfId="0" applyNumberFormat="1" applyFont="1" applyAlignment="1">
      <alignment horizontal="left" vertical="top" wrapText="1" indent="1"/>
    </xf>
    <xf numFmtId="49" fontId="30" fillId="0" borderId="0" xfId="0" applyNumberFormat="1" applyFont="1" applyFill="1" applyAlignment="1">
      <alignment horizontal="left" vertical="top" wrapText="1" indent="1"/>
    </xf>
    <xf numFmtId="49" fontId="13" fillId="0" borderId="0" xfId="0" applyNumberFormat="1" applyFont="1" applyFill="1" applyAlignment="1">
      <alignment horizontal="left" vertical="top" wrapText="1" indent="1"/>
    </xf>
    <xf numFmtId="164" fontId="33" fillId="0" borderId="4" xfId="2" applyNumberFormat="1" applyFont="1" applyFill="1" applyBorder="1" applyAlignment="1">
      <alignment horizontal="right" vertical="top"/>
    </xf>
    <xf numFmtId="49" fontId="13" fillId="0" borderId="0" xfId="0" applyNumberFormat="1" applyFont="1" applyAlignment="1">
      <alignment horizontal="left" vertical="top" wrapText="1" indent="4"/>
    </xf>
    <xf numFmtId="0" fontId="33" fillId="0" borderId="0" xfId="0" applyFont="1" applyAlignment="1">
      <alignment horizontal="right"/>
    </xf>
    <xf numFmtId="164" fontId="33" fillId="0" borderId="0" xfId="2" applyNumberFormat="1" applyFont="1" applyFill="1" applyBorder="1" applyAlignment="1">
      <alignment horizontal="right" vertical="top"/>
    </xf>
    <xf numFmtId="165" fontId="33" fillId="0" borderId="0" xfId="2" applyNumberFormat="1" applyFont="1" applyFill="1" applyBorder="1" applyAlignment="1">
      <alignment horizontal="right" vertical="top"/>
    </xf>
    <xf numFmtId="0" fontId="34" fillId="0" borderId="0" xfId="0" applyFont="1"/>
    <xf numFmtId="0" fontId="19" fillId="0" borderId="0" xfId="0" applyFont="1" applyAlignment="1">
      <alignment horizontal="left" vertical="top" wrapText="1" indent="1"/>
    </xf>
    <xf numFmtId="168" fontId="7" fillId="0" borderId="0" xfId="2" applyNumberFormat="1" applyFont="1" applyFill="1" applyBorder="1" applyAlignment="1">
      <alignment horizontal="right" vertical="top"/>
    </xf>
    <xf numFmtId="0" fontId="36" fillId="0" borderId="0" xfId="0" applyFont="1" applyAlignment="1">
      <alignment wrapText="1"/>
    </xf>
    <xf numFmtId="0" fontId="37" fillId="0" borderId="0" xfId="0" applyFont="1" applyAlignment="1">
      <alignment wrapText="1"/>
    </xf>
    <xf numFmtId="0" fontId="38" fillId="2" borderId="0" xfId="0" applyFont="1" applyFill="1" applyAlignment="1">
      <alignment vertical="center"/>
    </xf>
    <xf numFmtId="0" fontId="14" fillId="2" borderId="0" xfId="0" applyFont="1" applyFill="1" applyAlignment="1">
      <alignment horizontal="center" vertical="center" wrapText="1"/>
    </xf>
    <xf numFmtId="0" fontId="2" fillId="0" borderId="0" xfId="1" applyFont="1" applyAlignment="1" applyProtection="1">
      <alignment horizontal="center" vertical="center"/>
    </xf>
    <xf numFmtId="167" fontId="15" fillId="0" borderId="0" xfId="4" applyNumberFormat="1" applyFont="1"/>
    <xf numFmtId="164" fontId="17" fillId="0" borderId="6" xfId="5" applyNumberFormat="1" applyFont="1" applyFill="1" applyBorder="1" applyAlignment="1">
      <alignment horizontal="right" vertical="top"/>
    </xf>
    <xf numFmtId="164" fontId="17" fillId="0" borderId="0" xfId="5" applyNumberFormat="1" applyFont="1" applyFill="1" applyBorder="1" applyAlignment="1">
      <alignment horizontal="right" vertical="top"/>
    </xf>
    <xf numFmtId="164" fontId="19" fillId="0" borderId="0" xfId="5" applyNumberFormat="1" applyFont="1" applyFill="1" applyBorder="1" applyAlignment="1">
      <alignment horizontal="right" vertical="top"/>
    </xf>
    <xf numFmtId="164" fontId="7" fillId="0" borderId="4" xfId="5" applyNumberFormat="1" applyFont="1" applyFill="1" applyBorder="1" applyAlignment="1">
      <alignment horizontal="right" vertical="top"/>
    </xf>
    <xf numFmtId="164" fontId="7" fillId="0" borderId="0" xfId="5" applyNumberFormat="1" applyFont="1" applyFill="1" applyBorder="1" applyAlignment="1">
      <alignment horizontal="right" vertical="top"/>
    </xf>
    <xf numFmtId="164" fontId="16" fillId="0" borderId="6" xfId="5" applyNumberFormat="1" applyFont="1" applyFill="1" applyBorder="1" applyAlignment="1">
      <alignment horizontal="right" vertical="top"/>
    </xf>
    <xf numFmtId="164" fontId="16" fillId="0" borderId="0" xfId="5" applyNumberFormat="1" applyFont="1" applyFill="1" applyBorder="1" applyAlignment="1">
      <alignment horizontal="right" vertical="top"/>
    </xf>
    <xf numFmtId="164" fontId="23" fillId="0" borderId="0" xfId="5" applyNumberFormat="1" applyFont="1" applyFill="1" applyBorder="1" applyAlignment="1">
      <alignment horizontal="right" vertical="top"/>
    </xf>
    <xf numFmtId="164" fontId="7" fillId="4" borderId="0" xfId="2" applyNumberFormat="1" applyFont="1" applyFill="1" applyBorder="1" applyAlignment="1">
      <alignment horizontal="right" vertical="top"/>
    </xf>
    <xf numFmtId="0" fontId="4" fillId="4" borderId="0" xfId="0" applyFont="1" applyFill="1"/>
    <xf numFmtId="0" fontId="0" fillId="4" borderId="0" xfId="0" applyFill="1"/>
    <xf numFmtId="0" fontId="1" fillId="4" borderId="0" xfId="1" applyFill="1" applyAlignment="1" applyProtection="1"/>
    <xf numFmtId="167" fontId="7" fillId="0" borderId="0" xfId="4" applyNumberFormat="1" applyFont="1" applyBorder="1" applyAlignment="1">
      <alignment horizontal="right" vertical="top" wrapText="1"/>
    </xf>
    <xf numFmtId="164" fontId="10" fillId="0" borderId="0" xfId="2" applyNumberFormat="1" applyFont="1" applyFill="1" applyBorder="1" applyAlignment="1">
      <alignment horizontal="right" vertical="top"/>
    </xf>
    <xf numFmtId="167" fontId="7" fillId="0" borderId="0" xfId="4" applyNumberFormat="1" applyFont="1" applyFill="1" applyBorder="1" applyAlignment="1">
      <alignment horizontal="right" vertical="top"/>
    </xf>
    <xf numFmtId="0" fontId="25" fillId="4" borderId="0" xfId="0" applyFont="1" applyFill="1"/>
    <xf numFmtId="164" fontId="19" fillId="0" borderId="0" xfId="2" applyNumberFormat="1" applyFont="1" applyFill="1" applyBorder="1" applyAlignment="1">
      <alignment horizontal="right" vertical="top"/>
    </xf>
    <xf numFmtId="3" fontId="1" fillId="0" borderId="0" xfId="1" applyNumberFormat="1" applyFill="1" applyAlignment="1" applyProtection="1"/>
    <xf numFmtId="9" fontId="7" fillId="0" borderId="0" xfId="4" applyFont="1" applyFill="1" applyBorder="1" applyAlignment="1">
      <alignment vertical="top"/>
    </xf>
    <xf numFmtId="0" fontId="9" fillId="0" borderId="0" xfId="0" applyFont="1" applyAlignment="1">
      <alignment horizontal="left" wrapText="1" indent="1"/>
    </xf>
    <xf numFmtId="0" fontId="19" fillId="0" borderId="0" xfId="0" applyFont="1" applyFill="1" applyBorder="1" applyAlignment="1">
      <alignment horizontal="right" vertical="top" wrapText="1"/>
    </xf>
    <xf numFmtId="164" fontId="19" fillId="0" borderId="0" xfId="2" applyNumberFormat="1" applyFont="1" applyFill="1" applyBorder="1" applyAlignment="1">
      <alignment vertical="top"/>
    </xf>
    <xf numFmtId="164" fontId="19" fillId="0" borderId="3" xfId="2" applyNumberFormat="1" applyFont="1" applyFill="1" applyBorder="1" applyAlignment="1">
      <alignment vertical="top"/>
    </xf>
    <xf numFmtId="0" fontId="17" fillId="0" borderId="0" xfId="0" applyFont="1" applyAlignment="1">
      <alignment horizontal="left" vertical="top" wrapText="1" indent="1"/>
    </xf>
    <xf numFmtId="164" fontId="17" fillId="0" borderId="0" xfId="2" applyNumberFormat="1" applyFont="1" applyFill="1" applyBorder="1" applyAlignment="1">
      <alignment vertical="top"/>
    </xf>
    <xf numFmtId="164" fontId="19" fillId="0" borderId="4" xfId="2" applyNumberFormat="1" applyFont="1" applyFill="1" applyBorder="1" applyAlignment="1">
      <alignment vertical="top"/>
    </xf>
    <xf numFmtId="164" fontId="19" fillId="0" borderId="5" xfId="2" applyNumberFormat="1" applyFont="1" applyFill="1" applyBorder="1" applyAlignment="1">
      <alignment vertical="top"/>
    </xf>
    <xf numFmtId="0" fontId="19" fillId="0" borderId="0" xfId="0" quotePrefix="1" applyFont="1" applyAlignment="1">
      <alignment horizontal="left" vertical="top" wrapText="1" indent="1"/>
    </xf>
    <xf numFmtId="164" fontId="19" fillId="0" borderId="3" xfId="2" applyNumberFormat="1" applyFont="1" applyFill="1" applyBorder="1" applyAlignment="1">
      <alignment horizontal="right" vertical="top"/>
    </xf>
    <xf numFmtId="164" fontId="19" fillId="0" borderId="0" xfId="5" applyNumberFormat="1" applyFont="1" applyFill="1" applyBorder="1" applyAlignment="1">
      <alignment vertical="top"/>
    </xf>
    <xf numFmtId="164" fontId="19" fillId="0" borderId="0" xfId="5" applyNumberFormat="1" applyFont="1" applyFill="1" applyBorder="1" applyAlignment="1">
      <alignment vertical="center"/>
    </xf>
    <xf numFmtId="164" fontId="19" fillId="0" borderId="4" xfId="2" applyNumberFormat="1" applyFont="1" applyFill="1" applyBorder="1" applyAlignment="1">
      <alignment horizontal="right" vertical="top"/>
    </xf>
    <xf numFmtId="164" fontId="19" fillId="0" borderId="4" xfId="5" applyNumberFormat="1" applyFont="1" applyFill="1" applyBorder="1" applyAlignment="1">
      <alignment vertical="top"/>
    </xf>
    <xf numFmtId="164" fontId="19" fillId="0" borderId="4" xfId="5" applyNumberFormat="1" applyFont="1" applyFill="1" applyBorder="1" applyAlignment="1">
      <alignment horizontal="right" vertical="top"/>
    </xf>
    <xf numFmtId="0" fontId="5" fillId="0" borderId="0" xfId="0" applyFont="1" applyFill="1" applyBorder="1" applyAlignment="1">
      <alignment vertical="top"/>
    </xf>
    <xf numFmtId="164" fontId="5" fillId="0" borderId="0" xfId="0" applyNumberFormat="1" applyFont="1" applyFill="1" applyBorder="1" applyAlignment="1">
      <alignment vertical="top"/>
    </xf>
    <xf numFmtId="0" fontId="5" fillId="0" borderId="0" xfId="0" applyFont="1" applyBorder="1" applyAlignment="1">
      <alignment vertical="top"/>
    </xf>
    <xf numFmtId="164" fontId="19" fillId="0" borderId="5" xfId="2" applyNumberFormat="1" applyFont="1" applyFill="1" applyBorder="1" applyAlignment="1">
      <alignment horizontal="right" vertical="top"/>
    </xf>
    <xf numFmtId="164" fontId="17" fillId="0" borderId="0" xfId="2" applyNumberFormat="1" applyFont="1" applyFill="1" applyBorder="1" applyAlignment="1">
      <alignment horizontal="right" vertical="top"/>
    </xf>
    <xf numFmtId="164" fontId="19" fillId="0" borderId="0" xfId="2" applyNumberFormat="1" applyFont="1" applyFill="1" applyBorder="1" applyAlignment="1">
      <alignment horizontal="center" vertical="top"/>
    </xf>
    <xf numFmtId="164" fontId="19" fillId="0" borderId="0" xfId="2" applyNumberFormat="1" applyFont="1" applyFill="1" applyBorder="1" applyAlignment="1">
      <alignment horizontal="right" vertical="center"/>
    </xf>
    <xf numFmtId="164" fontId="19" fillId="0" borderId="5" xfId="5" applyNumberFormat="1" applyFont="1" applyFill="1" applyBorder="1" applyAlignment="1">
      <alignment horizontal="right" vertical="top"/>
    </xf>
    <xf numFmtId="0" fontId="7" fillId="0" borderId="0" xfId="0" applyFont="1" applyBorder="1" applyAlignment="1">
      <alignment horizontal="left" vertical="top" wrapText="1" indent="1"/>
    </xf>
    <xf numFmtId="164" fontId="19" fillId="0" borderId="4" xfId="2" applyNumberFormat="1" applyFont="1" applyFill="1" applyBorder="1" applyAlignment="1">
      <alignment horizontal="right" vertical="center"/>
    </xf>
    <xf numFmtId="0" fontId="7" fillId="4" borderId="0" xfId="0" applyFont="1" applyFill="1"/>
    <xf numFmtId="165" fontId="7" fillId="0" borderId="0" xfId="5" applyNumberFormat="1" applyFont="1" applyFill="1" applyBorder="1" applyAlignment="1">
      <alignment vertical="top"/>
    </xf>
    <xf numFmtId="171" fontId="7" fillId="0" borderId="0" xfId="5" applyNumberFormat="1" applyFont="1" applyFill="1" applyBorder="1" applyAlignment="1">
      <alignment vertical="top"/>
    </xf>
    <xf numFmtId="165" fontId="7" fillId="0" borderId="0" xfId="5" applyNumberFormat="1" applyFont="1" applyFill="1" applyBorder="1" applyAlignment="1">
      <alignment horizontal="left" vertical="top"/>
    </xf>
    <xf numFmtId="0" fontId="28" fillId="0" borderId="0" xfId="0" applyFont="1" applyAlignment="1">
      <alignment horizontal="left" wrapText="1" indent="1"/>
    </xf>
    <xf numFmtId="164" fontId="19" fillId="0" borderId="0" xfId="5" applyNumberFormat="1" applyFont="1" applyFill="1" applyBorder="1" applyAlignment="1">
      <alignment horizontal="right" vertical="center"/>
    </xf>
    <xf numFmtId="164" fontId="23" fillId="0" borderId="0" xfId="5" applyNumberFormat="1" applyFont="1" applyFill="1" applyBorder="1" applyAlignment="1">
      <alignment horizontal="right" vertical="center"/>
    </xf>
    <xf numFmtId="164" fontId="4" fillId="0" borderId="0" xfId="2" applyNumberFormat="1" applyFont="1" applyFill="1" applyBorder="1" applyAlignment="1">
      <alignment horizontal="right" vertical="top"/>
    </xf>
    <xf numFmtId="9" fontId="4" fillId="0" borderId="0" xfId="4" applyFont="1" applyFill="1" applyBorder="1" applyAlignment="1">
      <alignment horizontal="right" vertical="top"/>
    </xf>
    <xf numFmtId="164" fontId="0" fillId="0" borderId="0" xfId="0" applyNumberFormat="1"/>
    <xf numFmtId="166" fontId="12" fillId="2" borderId="2" xfId="3" applyNumberFormat="1" applyFont="1" applyFill="1" applyBorder="1" applyAlignment="1">
      <alignment horizontal="center" vertical="center" wrapText="1"/>
    </xf>
    <xf numFmtId="164" fontId="9" fillId="0" borderId="0" xfId="0" applyNumberFormat="1" applyFont="1" applyAlignment="1">
      <alignment horizontal="left" vertical="top" wrapText="1"/>
    </xf>
    <xf numFmtId="0" fontId="14" fillId="0" borderId="0" xfId="0" applyFont="1" applyAlignment="1">
      <alignment horizontal="left" vertical="top" wrapText="1" indent="1"/>
    </xf>
    <xf numFmtId="164" fontId="14" fillId="0" borderId="0" xfId="2" applyNumberFormat="1" applyFont="1" applyFill="1" applyBorder="1" applyAlignment="1">
      <alignment vertical="top"/>
    </xf>
    <xf numFmtId="43" fontId="17" fillId="0" borderId="0" xfId="2" applyNumberFormat="1" applyFont="1" applyFill="1" applyBorder="1" applyAlignment="1">
      <alignment vertical="top"/>
    </xf>
    <xf numFmtId="0" fontId="40" fillId="0" borderId="0" xfId="0" applyFont="1" applyAlignment="1">
      <alignment wrapText="1"/>
    </xf>
    <xf numFmtId="43" fontId="40" fillId="0" borderId="0" xfId="2" applyNumberFormat="1" applyFont="1" applyFill="1" applyBorder="1" applyAlignment="1">
      <alignment vertical="top"/>
    </xf>
    <xf numFmtId="170" fontId="41" fillId="0" borderId="0" xfId="2" applyNumberFormat="1" applyFont="1" applyFill="1" applyBorder="1" applyAlignment="1">
      <alignment vertical="top"/>
    </xf>
    <xf numFmtId="0" fontId="42" fillId="0" borderId="0" xfId="0" applyFont="1"/>
    <xf numFmtId="164" fontId="43" fillId="0" borderId="0" xfId="0" applyNumberFormat="1" applyFont="1"/>
    <xf numFmtId="43" fontId="17" fillId="0" borderId="0" xfId="2" applyNumberFormat="1" applyFont="1" applyFill="1" applyBorder="1" applyAlignment="1">
      <alignment horizontal="right" vertical="top"/>
    </xf>
    <xf numFmtId="0" fontId="18" fillId="0" borderId="0" xfId="0" applyFont="1" applyFill="1" applyAlignment="1">
      <alignment horizontal="left" vertical="center" wrapText="1" indent="1"/>
    </xf>
    <xf numFmtId="164" fontId="17" fillId="0" borderId="0" xfId="5" applyNumberFormat="1" applyFont="1" applyFill="1" applyBorder="1" applyAlignment="1">
      <alignment horizontal="right" vertical="center"/>
    </xf>
    <xf numFmtId="0" fontId="19" fillId="0" borderId="0" xfId="0" applyFont="1" applyFill="1" applyAlignment="1">
      <alignment horizontal="left" vertical="center" wrapText="1" indent="1"/>
    </xf>
    <xf numFmtId="0" fontId="20" fillId="0" borderId="0" xfId="0" applyFont="1" applyFill="1" applyAlignment="1">
      <alignment horizontal="left" vertical="center" wrapText="1" indent="1"/>
    </xf>
    <xf numFmtId="0" fontId="14" fillId="0" borderId="0" xfId="0" applyFont="1" applyFill="1" applyAlignment="1">
      <alignment horizontal="left" vertical="top" wrapText="1" indent="1"/>
    </xf>
    <xf numFmtId="164" fontId="14" fillId="0" borderId="0" xfId="5" applyNumberFormat="1" applyFont="1" applyFill="1" applyBorder="1" applyAlignment="1">
      <alignment horizontal="right" vertical="top"/>
    </xf>
    <xf numFmtId="164" fontId="14" fillId="0" borderId="0" xfId="2" applyNumberFormat="1" applyFont="1" applyFill="1" applyBorder="1" applyAlignment="1">
      <alignment horizontal="right" vertical="top"/>
    </xf>
    <xf numFmtId="164" fontId="14" fillId="0" borderId="7" xfId="2" applyNumberFormat="1" applyFont="1" applyFill="1" applyBorder="1" applyAlignment="1">
      <alignment horizontal="right" vertical="top"/>
    </xf>
    <xf numFmtId="0" fontId="7" fillId="0" borderId="0" xfId="0" quotePrefix="1" applyFont="1" applyAlignment="1">
      <alignment horizontal="left" vertical="top" indent="1"/>
    </xf>
    <xf numFmtId="0" fontId="44" fillId="0" borderId="0" xfId="0" applyFont="1" applyAlignment="1">
      <alignment vertical="top" wrapText="1"/>
    </xf>
    <xf numFmtId="164" fontId="44" fillId="0" borderId="0" xfId="2" applyNumberFormat="1" applyFont="1" applyFill="1" applyBorder="1" applyAlignment="1">
      <alignment horizontal="right" vertical="top"/>
    </xf>
    <xf numFmtId="49" fontId="14" fillId="0" borderId="0" xfId="0" applyNumberFormat="1" applyFont="1" applyAlignment="1">
      <alignment horizontal="left" vertical="top" wrapText="1" indent="1"/>
    </xf>
    <xf numFmtId="164" fontId="45" fillId="0" borderId="0" xfId="2" applyNumberFormat="1" applyFont="1" applyFill="1" applyBorder="1" applyAlignment="1">
      <alignment horizontal="right" vertical="top"/>
    </xf>
    <xf numFmtId="49" fontId="14" fillId="0" borderId="0" xfId="0" applyNumberFormat="1" applyFont="1" applyAlignment="1">
      <alignment horizontal="left" vertical="center" wrapText="1"/>
    </xf>
    <xf numFmtId="0" fontId="14" fillId="0" borderId="0" xfId="0" applyFont="1" applyBorder="1" applyAlignment="1">
      <alignment horizontal="left" vertical="top" wrapText="1" indent="1"/>
    </xf>
    <xf numFmtId="164" fontId="7" fillId="0" borderId="0" xfId="4" applyNumberFormat="1" applyFont="1" applyFill="1" applyBorder="1" applyAlignment="1">
      <alignment horizontal="right" vertical="top"/>
    </xf>
    <xf numFmtId="0" fontId="19" fillId="0" borderId="0" xfId="0" applyFont="1" applyAlignment="1">
      <alignment vertical="top" wrapText="1"/>
    </xf>
    <xf numFmtId="0" fontId="35" fillId="0" borderId="0" xfId="0" applyFont="1" applyAlignment="1">
      <alignment vertical="top" wrapText="1"/>
    </xf>
    <xf numFmtId="164" fontId="35" fillId="0" borderId="0" xfId="0" applyNumberFormat="1" applyFont="1" applyAlignment="1">
      <alignment vertical="top" wrapText="1"/>
    </xf>
    <xf numFmtId="165" fontId="14" fillId="0" borderId="0" xfId="2" applyNumberFormat="1" applyFont="1" applyFill="1" applyBorder="1" applyAlignment="1">
      <alignment horizontal="right" vertical="center"/>
    </xf>
    <xf numFmtId="165" fontId="14" fillId="0" borderId="0" xfId="2" applyNumberFormat="1" applyFont="1" applyFill="1" applyBorder="1" applyAlignment="1">
      <alignment horizontal="right" vertical="top"/>
    </xf>
    <xf numFmtId="0" fontId="46" fillId="0" borderId="0" xfId="0" applyFont="1" applyFill="1" applyAlignment="1">
      <alignment vertical="top"/>
    </xf>
    <xf numFmtId="0" fontId="47" fillId="0" borderId="0" xfId="0" applyFont="1" applyAlignment="1">
      <alignment horizontal="center" vertical="center" wrapText="1"/>
    </xf>
    <xf numFmtId="164" fontId="44" fillId="0" borderId="0" xfId="2" applyNumberFormat="1" applyFont="1" applyFill="1" applyBorder="1" applyAlignment="1">
      <alignment horizontal="right" vertical="center"/>
    </xf>
    <xf numFmtId="0" fontId="49" fillId="0" borderId="0" xfId="0" applyFont="1" applyAlignment="1">
      <alignment horizontal="left" vertical="center" indent="3" readingOrder="1"/>
    </xf>
    <xf numFmtId="0" fontId="48" fillId="0" borderId="0" xfId="0" applyFont="1"/>
    <xf numFmtId="3" fontId="50" fillId="0" borderId="0" xfId="0" applyNumberFormat="1" applyFont="1"/>
    <xf numFmtId="164" fontId="51" fillId="0" borderId="0" xfId="2" applyNumberFormat="1" applyFont="1" applyFill="1" applyBorder="1" applyAlignment="1">
      <alignment horizontal="right" vertical="top"/>
    </xf>
    <xf numFmtId="164" fontId="52" fillId="0" borderId="0" xfId="2" applyNumberFormat="1" applyFont="1" applyFill="1" applyBorder="1" applyAlignment="1">
      <alignment horizontal="right" vertical="top"/>
    </xf>
    <xf numFmtId="0" fontId="19" fillId="0" borderId="0" xfId="0" applyFont="1"/>
    <xf numFmtId="0" fontId="53" fillId="0" borderId="0" xfId="0" applyFont="1"/>
    <xf numFmtId="164" fontId="14" fillId="0" borderId="8" xfId="2" applyNumberFormat="1" applyFont="1" applyFill="1" applyBorder="1" applyAlignment="1">
      <alignment horizontal="right" vertical="top"/>
    </xf>
    <xf numFmtId="0" fontId="54" fillId="0" borderId="0" xfId="0" applyFont="1" applyAlignment="1">
      <alignment horizontal="left" vertical="center" readingOrder="1"/>
    </xf>
    <xf numFmtId="164" fontId="34" fillId="0" borderId="0" xfId="0" applyNumberFormat="1" applyFont="1"/>
    <xf numFmtId="0" fontId="11" fillId="5" borderId="1" xfId="0" applyFont="1" applyFill="1" applyBorder="1" applyAlignment="1">
      <alignment horizontal="left" vertical="center" indent="1"/>
    </xf>
    <xf numFmtId="166" fontId="12" fillId="5" borderId="2" xfId="0" applyNumberFormat="1" applyFont="1" applyFill="1" applyBorder="1" applyAlignment="1">
      <alignment horizontal="center" vertical="center" wrapText="1"/>
    </xf>
    <xf numFmtId="166" fontId="12" fillId="5" borderId="2" xfId="3" applyNumberFormat="1" applyFont="1" applyFill="1" applyBorder="1" applyAlignment="1">
      <alignment horizontal="center" vertical="center" wrapText="1"/>
    </xf>
    <xf numFmtId="0" fontId="5" fillId="6" borderId="0" xfId="0" applyFont="1" applyFill="1"/>
    <xf numFmtId="0" fontId="19" fillId="6" borderId="0" xfId="0" applyFont="1" applyFill="1" applyAlignment="1">
      <alignment horizontal="left" vertical="top" wrapText="1" indent="1"/>
    </xf>
    <xf numFmtId="0" fontId="17" fillId="6" borderId="0" xfId="0" applyFont="1" applyFill="1" applyAlignment="1">
      <alignment horizontal="left" vertical="top" wrapText="1" indent="1"/>
    </xf>
    <xf numFmtId="0" fontId="14" fillId="6" borderId="0" xfId="0" applyFont="1" applyFill="1" applyAlignment="1">
      <alignment horizontal="left" vertical="top" wrapText="1" indent="1"/>
    </xf>
    <xf numFmtId="0" fontId="5" fillId="6" borderId="0" xfId="0" applyFont="1" applyFill="1" applyAlignment="1">
      <alignment horizontal="left" indent="1"/>
    </xf>
    <xf numFmtId="0" fontId="55" fillId="0" borderId="0" xfId="0" applyFont="1"/>
    <xf numFmtId="0" fontId="18" fillId="6" borderId="0" xfId="0" applyFont="1" applyFill="1" applyAlignment="1">
      <alignment horizontal="left" vertical="center" wrapText="1" indent="1"/>
    </xf>
    <xf numFmtId="0" fontId="19" fillId="6" borderId="0" xfId="0" applyFont="1" applyFill="1" applyAlignment="1">
      <alignment horizontal="left" vertical="center" wrapText="1" indent="1"/>
    </xf>
    <xf numFmtId="0" fontId="7" fillId="6" borderId="0" xfId="0" applyFont="1" applyFill="1" applyAlignment="1">
      <alignment horizontal="left" vertical="top" wrapText="1" indent="1"/>
    </xf>
    <xf numFmtId="0" fontId="19" fillId="6" borderId="0" xfId="0" quotePrefix="1" applyFont="1" applyFill="1" applyAlignment="1">
      <alignment horizontal="left" vertical="top" wrapText="1" indent="1"/>
    </xf>
    <xf numFmtId="0" fontId="18" fillId="6" borderId="0" xfId="0" applyFont="1" applyFill="1" applyAlignment="1">
      <alignment horizontal="left" vertical="top" wrapText="1" indent="1"/>
    </xf>
    <xf numFmtId="0" fontId="13" fillId="6" borderId="0" xfId="0" applyFont="1" applyFill="1" applyAlignment="1">
      <alignment horizontal="left" vertical="top" wrapText="1" indent="1"/>
    </xf>
    <xf numFmtId="0" fontId="7" fillId="6" borderId="0" xfId="0" applyFont="1" applyFill="1" applyAlignment="1">
      <alignment horizontal="left" vertical="top" wrapText="1" indent="2"/>
    </xf>
    <xf numFmtId="0" fontId="19" fillId="6" borderId="0" xfId="0" applyFont="1" applyFill="1" applyAlignment="1">
      <alignment horizontal="left" vertical="top" wrapText="1" indent="2"/>
    </xf>
    <xf numFmtId="0" fontId="19" fillId="6" borderId="0" xfId="0" applyFont="1" applyFill="1" applyBorder="1" applyAlignment="1">
      <alignment horizontal="left" vertical="top" wrapText="1" indent="1"/>
    </xf>
    <xf numFmtId="49" fontId="19" fillId="6" borderId="0" xfId="0" applyNumberFormat="1" applyFont="1" applyFill="1" applyAlignment="1">
      <alignment horizontal="left" vertical="top" wrapText="1" indent="1"/>
    </xf>
    <xf numFmtId="0" fontId="17" fillId="6" borderId="0" xfId="0" applyFont="1" applyFill="1" applyAlignment="1">
      <alignment vertical="top" wrapText="1"/>
    </xf>
    <xf numFmtId="0" fontId="44" fillId="6" borderId="0" xfId="0" applyFont="1" applyFill="1" applyAlignment="1">
      <alignment vertical="top" wrapText="1"/>
    </xf>
    <xf numFmtId="0" fontId="19" fillId="6" borderId="0" xfId="0" applyFont="1" applyFill="1" applyAlignment="1">
      <alignment horizontal="left" vertical="top" indent="1"/>
    </xf>
    <xf numFmtId="0" fontId="26" fillId="6" borderId="0" xfId="0" applyFont="1" applyFill="1" applyAlignment="1">
      <alignment vertical="top" wrapText="1"/>
    </xf>
    <xf numFmtId="0" fontId="19" fillId="6" borderId="0" xfId="0" applyFont="1" applyFill="1" applyAlignment="1">
      <alignment vertical="top" wrapText="1"/>
    </xf>
    <xf numFmtId="0" fontId="19" fillId="6" borderId="0" xfId="0" quotePrefix="1" applyFont="1" applyFill="1" applyAlignment="1">
      <alignment horizontal="left" vertical="top" indent="1"/>
    </xf>
    <xf numFmtId="49" fontId="17" fillId="6" borderId="0" xfId="0" applyNumberFormat="1" applyFont="1" applyFill="1" applyAlignment="1">
      <alignment horizontal="left" vertical="top" wrapText="1" indent="1"/>
    </xf>
    <xf numFmtId="49" fontId="19" fillId="6" borderId="0" xfId="0" applyNumberFormat="1" applyFont="1" applyFill="1" applyAlignment="1">
      <alignment horizontal="left" vertical="top" wrapText="1" indent="2"/>
    </xf>
    <xf numFmtId="49" fontId="7" fillId="6" borderId="0" xfId="0" applyNumberFormat="1" applyFont="1" applyFill="1" applyAlignment="1">
      <alignment horizontal="left" vertical="top" wrapText="1" indent="2"/>
    </xf>
    <xf numFmtId="49" fontId="19" fillId="6" borderId="0" xfId="0" applyNumberFormat="1" applyFont="1" applyFill="1" applyAlignment="1">
      <alignment horizontal="left" vertical="top" wrapText="1" indent="4"/>
    </xf>
    <xf numFmtId="49" fontId="14" fillId="6" borderId="0" xfId="0" applyNumberFormat="1" applyFont="1" applyFill="1" applyAlignment="1">
      <alignment horizontal="left" vertical="top" wrapText="1" indent="1"/>
    </xf>
    <xf numFmtId="0" fontId="29" fillId="6" borderId="0" xfId="0" applyFont="1" applyFill="1" applyAlignment="1">
      <alignment horizontal="left" indent="1"/>
    </xf>
    <xf numFmtId="49" fontId="32" fillId="6" borderId="0" xfId="0" applyNumberFormat="1" applyFont="1" applyFill="1" applyAlignment="1">
      <alignment horizontal="left" vertical="top" wrapText="1" indent="1"/>
    </xf>
    <xf numFmtId="49" fontId="17" fillId="6" borderId="0" xfId="0" applyNumberFormat="1" applyFont="1" applyFill="1" applyAlignment="1">
      <alignment horizontal="left" vertical="top" wrapText="1" indent="4"/>
    </xf>
    <xf numFmtId="49" fontId="14" fillId="6" borderId="0" xfId="0" applyNumberFormat="1" applyFont="1" applyFill="1" applyAlignment="1">
      <alignment horizontal="left" vertical="center" wrapText="1"/>
    </xf>
    <xf numFmtId="0" fontId="22" fillId="6" borderId="0" xfId="0" applyFont="1" applyFill="1" applyAlignment="1">
      <alignment horizontal="left" vertical="center" wrapText="1" indent="1"/>
    </xf>
    <xf numFmtId="0" fontId="14" fillId="6" borderId="0" xfId="0" applyFont="1" applyFill="1" applyBorder="1" applyAlignment="1">
      <alignment horizontal="left" vertical="top" wrapText="1" indent="1"/>
    </xf>
    <xf numFmtId="0" fontId="11" fillId="5" borderId="1" xfId="0" applyFont="1" applyFill="1" applyBorder="1" applyAlignment="1">
      <alignment horizontal="left" vertical="center" wrapText="1"/>
    </xf>
    <xf numFmtId="0" fontId="11" fillId="5" borderId="1" xfId="0" applyFont="1" applyFill="1" applyBorder="1" applyAlignment="1">
      <alignment horizontal="left" vertical="center" wrapText="1" indent="1"/>
    </xf>
    <xf numFmtId="0" fontId="11" fillId="5" borderId="1" xfId="0" applyFont="1" applyFill="1" applyBorder="1" applyAlignment="1">
      <alignment vertical="center" wrapText="1"/>
    </xf>
    <xf numFmtId="3" fontId="4" fillId="0" borderId="0" xfId="0" applyNumberFormat="1" applyFont="1"/>
    <xf numFmtId="0" fontId="56" fillId="0" borderId="0" xfId="0" applyFont="1" applyAlignment="1">
      <alignment horizontal="left" vertical="center" readingOrder="1"/>
    </xf>
    <xf numFmtId="0" fontId="7" fillId="0" borderId="0" xfId="0" applyFont="1" applyFill="1" applyBorder="1" applyAlignment="1">
      <alignment horizontal="left" vertical="top" wrapText="1" indent="2"/>
    </xf>
    <xf numFmtId="0" fontId="11" fillId="2" borderId="9" xfId="0" applyFont="1" applyFill="1" applyBorder="1" applyAlignment="1">
      <alignment horizontal="left" vertical="center" wrapText="1" indent="1"/>
    </xf>
    <xf numFmtId="166" fontId="12" fillId="2" borderId="10" xfId="0" applyNumberFormat="1" applyFont="1" applyFill="1" applyBorder="1" applyAlignment="1">
      <alignment horizontal="center" vertical="center" wrapText="1"/>
    </xf>
    <xf numFmtId="0" fontId="19" fillId="0" borderId="0" xfId="0" applyFont="1" applyFill="1" applyAlignment="1">
      <alignment horizontal="left" vertical="top" wrapText="1" indent="4"/>
    </xf>
    <xf numFmtId="0" fontId="57" fillId="0" borderId="0" xfId="0" applyFont="1" applyFill="1" applyAlignment="1">
      <alignment horizontal="left" vertical="top" wrapText="1" indent="1"/>
    </xf>
    <xf numFmtId="0" fontId="13" fillId="0" borderId="0" xfId="0" applyFont="1"/>
    <xf numFmtId="166" fontId="12" fillId="2" borderId="10" xfId="3" applyNumberFormat="1" applyFont="1" applyFill="1" applyBorder="1" applyAlignment="1">
      <alignment horizontal="center" vertical="center" wrapText="1"/>
    </xf>
    <xf numFmtId="0" fontId="13" fillId="0" borderId="11" xfId="0" applyFont="1" applyFill="1" applyBorder="1" applyAlignment="1">
      <alignment horizontal="left" vertical="top" wrapText="1" indent="1"/>
    </xf>
    <xf numFmtId="0" fontId="13" fillId="6" borderId="11" xfId="0" applyFont="1" applyFill="1" applyBorder="1" applyAlignment="1">
      <alignment horizontal="left" vertical="top" wrapText="1" indent="1"/>
    </xf>
    <xf numFmtId="164" fontId="13" fillId="0" borderId="11" xfId="2" applyNumberFormat="1" applyFont="1" applyFill="1" applyBorder="1" applyAlignment="1">
      <alignment horizontal="right" vertical="top"/>
    </xf>
    <xf numFmtId="49" fontId="13" fillId="7" borderId="0" xfId="0" applyNumberFormat="1" applyFont="1" applyFill="1" applyAlignment="1">
      <alignment horizontal="left" vertical="top" wrapText="1" indent="1"/>
    </xf>
    <xf numFmtId="49" fontId="7" fillId="7" borderId="0" xfId="0" applyNumberFormat="1" applyFont="1" applyFill="1" applyAlignment="1">
      <alignment horizontal="left" vertical="top" wrapText="1" indent="3"/>
    </xf>
    <xf numFmtId="0" fontId="0" fillId="7" borderId="0" xfId="0" applyFill="1"/>
    <xf numFmtId="49" fontId="14" fillId="7" borderId="0" xfId="0" applyNumberFormat="1" applyFont="1" applyFill="1" applyAlignment="1">
      <alignment horizontal="left" vertical="top" wrapText="1" indent="1"/>
    </xf>
    <xf numFmtId="164" fontId="7" fillId="0" borderId="0" xfId="2" applyNumberFormat="1" applyFont="1" applyFill="1" applyBorder="1" applyAlignment="1">
      <alignment horizontal="left" vertical="top"/>
    </xf>
    <xf numFmtId="164" fontId="13" fillId="0" borderId="11" xfId="2" applyNumberFormat="1" applyFont="1" applyFill="1" applyBorder="1" applyAlignment="1">
      <alignment horizontal="left" vertical="top"/>
    </xf>
    <xf numFmtId="0" fontId="5" fillId="7" borderId="0" xfId="0" applyFont="1" applyFill="1" applyAlignment="1">
      <alignment horizontal="left" indent="1"/>
    </xf>
    <xf numFmtId="0" fontId="4" fillId="7" borderId="0" xfId="0" applyFont="1" applyFill="1"/>
    <xf numFmtId="164" fontId="14" fillId="0" borderId="0" xfId="2" applyNumberFormat="1" applyFont="1" applyFill="1" applyBorder="1" applyAlignment="1">
      <alignment horizontal="left" vertical="top"/>
    </xf>
    <xf numFmtId="0" fontId="7" fillId="0" borderId="11" xfId="0" applyFont="1" applyBorder="1" applyAlignment="1">
      <alignment horizontal="left" vertical="top" wrapText="1" indent="2"/>
    </xf>
    <xf numFmtId="0" fontId="13" fillId="0" borderId="11" xfId="0" applyFont="1" applyBorder="1" applyAlignment="1">
      <alignment horizontal="left" vertical="top" wrapText="1" indent="1"/>
    </xf>
    <xf numFmtId="0" fontId="17" fillId="6" borderId="11" xfId="0" applyFont="1" applyFill="1" applyBorder="1" applyAlignment="1">
      <alignment horizontal="left" vertical="top" wrapText="1" indent="1"/>
    </xf>
    <xf numFmtId="0" fontId="7" fillId="0" borderId="11" xfId="0" applyFont="1" applyBorder="1" applyAlignment="1">
      <alignment horizontal="left" vertical="top" wrapText="1" indent="1"/>
    </xf>
    <xf numFmtId="0" fontId="19" fillId="6" borderId="11" xfId="0" applyFont="1" applyFill="1" applyBorder="1" applyAlignment="1">
      <alignment horizontal="left" vertical="top" wrapText="1" indent="1"/>
    </xf>
    <xf numFmtId="0" fontId="4" fillId="8" borderId="0" xfId="0" applyFont="1" applyFill="1" applyAlignment="1">
      <alignment vertical="center"/>
    </xf>
    <xf numFmtId="0" fontId="5" fillId="8" borderId="0" xfId="0" applyFont="1" applyFill="1" applyAlignment="1">
      <alignment vertical="center"/>
    </xf>
    <xf numFmtId="0" fontId="2" fillId="8" borderId="0" xfId="1" applyFont="1" applyFill="1" applyAlignment="1" applyProtection="1">
      <alignment horizontal="center" vertical="center"/>
    </xf>
    <xf numFmtId="0" fontId="5" fillId="8" borderId="0" xfId="0" applyFont="1" applyFill="1"/>
    <xf numFmtId="0" fontId="19" fillId="8" borderId="0" xfId="0" applyFont="1" applyFill="1" applyAlignment="1">
      <alignment horizontal="left" vertical="top" wrapText="1" indent="1"/>
    </xf>
    <xf numFmtId="0" fontId="17" fillId="8" borderId="0" xfId="0" applyFont="1" applyFill="1" applyAlignment="1">
      <alignment horizontal="left" vertical="top" wrapText="1" indent="1"/>
    </xf>
    <xf numFmtId="0" fontId="14" fillId="8" borderId="0" xfId="0" applyFont="1" applyFill="1" applyAlignment="1">
      <alignment horizontal="left" vertical="top" wrapText="1" indent="1"/>
    </xf>
    <xf numFmtId="0" fontId="5" fillId="8" borderId="0" xfId="0" applyFont="1" applyFill="1" applyAlignment="1">
      <alignment horizontal="left" indent="1"/>
    </xf>
    <xf numFmtId="0" fontId="18" fillId="8" borderId="0" xfId="0" applyFont="1" applyFill="1" applyAlignment="1">
      <alignment horizontal="left" vertical="center" wrapText="1" indent="1"/>
    </xf>
    <xf numFmtId="0" fontId="19" fillId="8" borderId="0" xfId="0" applyFont="1" applyFill="1" applyAlignment="1">
      <alignment horizontal="left" vertical="center" wrapText="1" indent="1"/>
    </xf>
    <xf numFmtId="0" fontId="7" fillId="8" borderId="0" xfId="0" applyFont="1" applyFill="1" applyAlignment="1">
      <alignment horizontal="left" vertical="top" wrapText="1" indent="1"/>
    </xf>
    <xf numFmtId="0" fontId="19" fillId="8" borderId="0" xfId="0" quotePrefix="1" applyFont="1" applyFill="1" applyAlignment="1">
      <alignment horizontal="left" vertical="top" wrapText="1" indent="1"/>
    </xf>
    <xf numFmtId="0" fontId="18" fillId="8" borderId="0" xfId="0" applyFont="1" applyFill="1" applyAlignment="1">
      <alignment horizontal="left" vertical="top" wrapText="1" indent="1"/>
    </xf>
    <xf numFmtId="0" fontId="13" fillId="8" borderId="0" xfId="0" applyFont="1" applyFill="1" applyAlignment="1">
      <alignment horizontal="left" vertical="top" wrapText="1" indent="1"/>
    </xf>
    <xf numFmtId="0" fontId="7" fillId="8" borderId="0" xfId="0" applyFont="1" applyFill="1" applyAlignment="1">
      <alignment horizontal="left" vertical="top" wrapText="1" indent="2"/>
    </xf>
    <xf numFmtId="164" fontId="13" fillId="8" borderId="11" xfId="2" applyNumberFormat="1" applyFont="1" applyFill="1" applyBorder="1" applyAlignment="1">
      <alignment horizontal="right" vertical="top"/>
    </xf>
    <xf numFmtId="164" fontId="13" fillId="8" borderId="6" xfId="2" applyNumberFormat="1" applyFont="1" applyFill="1" applyBorder="1" applyAlignment="1">
      <alignment horizontal="right" vertical="top"/>
    </xf>
    <xf numFmtId="0" fontId="7" fillId="8" borderId="0" xfId="0" applyFont="1" applyFill="1" applyBorder="1" applyAlignment="1">
      <alignment horizontal="left" vertical="top" wrapText="1" indent="2"/>
    </xf>
    <xf numFmtId="0" fontId="13" fillId="8" borderId="11" xfId="0" applyFont="1" applyFill="1" applyBorder="1" applyAlignment="1">
      <alignment horizontal="left" vertical="top" wrapText="1" indent="1"/>
    </xf>
    <xf numFmtId="0" fontId="4" fillId="8" borderId="0" xfId="0" applyFont="1" applyFill="1"/>
    <xf numFmtId="0" fontId="19" fillId="8" borderId="0" xfId="0" applyFont="1" applyFill="1" applyAlignment="1">
      <alignment horizontal="left" vertical="top" wrapText="1" indent="2"/>
    </xf>
    <xf numFmtId="0" fontId="19" fillId="8" borderId="11" xfId="0" applyFont="1" applyFill="1" applyBorder="1" applyAlignment="1">
      <alignment horizontal="left" vertical="top" wrapText="1" indent="2"/>
    </xf>
    <xf numFmtId="164" fontId="14" fillId="8" borderId="0" xfId="2" applyNumberFormat="1" applyFont="1" applyFill="1" applyBorder="1" applyAlignment="1">
      <alignment horizontal="left" vertical="top"/>
    </xf>
    <xf numFmtId="0" fontId="19" fillId="8" borderId="0" xfId="0" applyFont="1" applyFill="1" applyBorder="1" applyAlignment="1">
      <alignment horizontal="left" vertical="top" wrapText="1" indent="1"/>
    </xf>
    <xf numFmtId="49" fontId="19" fillId="8" borderId="0" xfId="0" applyNumberFormat="1" applyFont="1" applyFill="1" applyAlignment="1">
      <alignment horizontal="left" vertical="top" wrapText="1" indent="1"/>
    </xf>
    <xf numFmtId="0" fontId="17" fillId="8" borderId="0" xfId="0" applyFont="1" applyFill="1" applyAlignment="1">
      <alignment vertical="top" wrapText="1"/>
    </xf>
    <xf numFmtId="0" fontId="44" fillId="8" borderId="0" xfId="0" applyFont="1" applyFill="1" applyAlignment="1">
      <alignment vertical="top" wrapText="1"/>
    </xf>
    <xf numFmtId="0" fontId="19" fillId="8" borderId="0" xfId="0" applyFont="1" applyFill="1" applyAlignment="1">
      <alignment horizontal="left" vertical="top" indent="1"/>
    </xf>
    <xf numFmtId="0" fontId="26" fillId="8" borderId="0" xfId="0" applyFont="1" applyFill="1" applyAlignment="1">
      <alignment vertical="top" wrapText="1"/>
    </xf>
    <xf numFmtId="0" fontId="19" fillId="8" borderId="0" xfId="0" applyFont="1" applyFill="1" applyAlignment="1">
      <alignment vertical="top" wrapText="1"/>
    </xf>
    <xf numFmtId="0" fontId="19" fillId="8" borderId="0" xfId="0" quotePrefix="1" applyFont="1" applyFill="1" applyAlignment="1">
      <alignment horizontal="left" vertical="top" indent="1"/>
    </xf>
    <xf numFmtId="49" fontId="14"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1"/>
    </xf>
    <xf numFmtId="49" fontId="19" fillId="8" borderId="0" xfId="0" applyNumberFormat="1" applyFont="1" applyFill="1" applyAlignment="1">
      <alignment horizontal="left" vertical="top" wrapText="1" indent="2"/>
    </xf>
    <xf numFmtId="49" fontId="7" fillId="8" borderId="0" xfId="0" applyNumberFormat="1" applyFont="1" applyFill="1" applyAlignment="1">
      <alignment horizontal="left" vertical="top" wrapText="1" indent="2"/>
    </xf>
    <xf numFmtId="49" fontId="19" fillId="8" borderId="0" xfId="0" applyNumberFormat="1" applyFont="1" applyFill="1" applyAlignment="1">
      <alignment horizontal="left" vertical="top" wrapText="1" indent="4"/>
    </xf>
    <xf numFmtId="49" fontId="13" fillId="8" borderId="0" xfId="0" applyNumberFormat="1" applyFont="1" applyFill="1" applyAlignment="1">
      <alignment horizontal="left" vertical="top" wrapText="1" indent="1"/>
    </xf>
    <xf numFmtId="49" fontId="7" fillId="8" borderId="0" xfId="0" applyNumberFormat="1" applyFont="1" applyFill="1" applyAlignment="1">
      <alignment horizontal="left" vertical="top" wrapText="1" indent="3"/>
    </xf>
    <xf numFmtId="0" fontId="0" fillId="8" borderId="0" xfId="0" applyFill="1"/>
    <xf numFmtId="49" fontId="7" fillId="8" borderId="0" xfId="0" applyNumberFormat="1" applyFont="1" applyFill="1" applyAlignment="1">
      <alignment horizontal="left" vertical="top" wrapText="1" indent="1"/>
    </xf>
    <xf numFmtId="0" fontId="29" fillId="8" borderId="0" xfId="0" applyFont="1" applyFill="1" applyAlignment="1">
      <alignment horizontal="left" indent="1"/>
    </xf>
    <xf numFmtId="49" fontId="32" fillId="8" borderId="0" xfId="0" applyNumberFormat="1" applyFont="1" applyFill="1" applyAlignment="1">
      <alignment horizontal="left" vertical="top" wrapText="1" indent="1"/>
    </xf>
    <xf numFmtId="49" fontId="17" fillId="8" borderId="0" xfId="0" applyNumberFormat="1" applyFont="1" applyFill="1" applyAlignment="1">
      <alignment horizontal="left" vertical="top" wrapText="1" indent="4"/>
    </xf>
    <xf numFmtId="49" fontId="14" fillId="8" borderId="0" xfId="0" applyNumberFormat="1" applyFont="1" applyFill="1" applyAlignment="1">
      <alignment horizontal="left" vertical="center" wrapText="1"/>
    </xf>
    <xf numFmtId="0" fontId="22" fillId="8" borderId="0" xfId="0" applyFont="1" applyFill="1" applyAlignment="1">
      <alignment horizontal="left" vertical="center" wrapText="1" indent="1"/>
    </xf>
    <xf numFmtId="0" fontId="14" fillId="8" borderId="0" xfId="0" applyFont="1" applyFill="1" applyBorder="1" applyAlignment="1">
      <alignment horizontal="left" vertical="top" wrapText="1" indent="1"/>
    </xf>
    <xf numFmtId="166" fontId="12" fillId="5" borderId="2" xfId="0" applyNumberFormat="1" applyFont="1" applyFill="1" applyBorder="1" applyAlignment="1">
      <alignment horizontal="left" vertical="center" wrapText="1"/>
    </xf>
    <xf numFmtId="0" fontId="22" fillId="8" borderId="0" xfId="0" applyFont="1" applyFill="1" applyAlignment="1">
      <alignment horizontal="left" wrapText="1" indent="1"/>
    </xf>
    <xf numFmtId="0" fontId="19" fillId="0" borderId="0" xfId="0" applyFont="1" applyAlignment="1">
      <alignment horizontal="left" wrapText="1"/>
    </xf>
    <xf numFmtId="0" fontId="10" fillId="0" borderId="0" xfId="0" applyFont="1" applyAlignment="1">
      <alignment horizontal="center"/>
    </xf>
    <xf numFmtId="0" fontId="4" fillId="0" borderId="0" xfId="0" applyFont="1" applyAlignment="1">
      <alignment horizontal="left"/>
    </xf>
    <xf numFmtId="0" fontId="13" fillId="7" borderId="0" xfId="0" applyFont="1" applyFill="1" applyAlignment="1">
      <alignment horizontal="left" vertical="top" wrapText="1" indent="1"/>
    </xf>
    <xf numFmtId="0" fontId="7" fillId="7" borderId="0" xfId="0" applyFont="1" applyFill="1" applyAlignment="1">
      <alignment horizontal="left" vertical="top" wrapText="1" indent="1"/>
    </xf>
    <xf numFmtId="0" fontId="7" fillId="7" borderId="0" xfId="0" applyFont="1" applyFill="1" applyAlignment="1">
      <alignment horizontal="left" vertical="top" wrapText="1" indent="2"/>
    </xf>
    <xf numFmtId="164" fontId="7" fillId="7" borderId="0" xfId="2" applyNumberFormat="1" applyFont="1" applyFill="1" applyBorder="1" applyAlignment="1">
      <alignment horizontal="left" vertical="top"/>
    </xf>
    <xf numFmtId="164" fontId="13" fillId="7" borderId="6" xfId="2" applyNumberFormat="1" applyFont="1" applyFill="1" applyBorder="1" applyAlignment="1">
      <alignment horizontal="right" vertical="top"/>
    </xf>
    <xf numFmtId="0" fontId="14" fillId="7" borderId="0" xfId="0" applyFont="1" applyFill="1" applyAlignment="1">
      <alignment horizontal="left" vertical="top" wrapText="1" indent="1"/>
    </xf>
    <xf numFmtId="0" fontId="21" fillId="0" borderId="0" xfId="0" applyFont="1" applyAlignment="1">
      <alignment horizontal="left"/>
    </xf>
    <xf numFmtId="166" fontId="12" fillId="5" borderId="2" xfId="3" applyNumberFormat="1" applyFont="1" applyFill="1" applyBorder="1" applyAlignment="1">
      <alignment horizontal="left" vertical="center" wrapText="1"/>
    </xf>
    <xf numFmtId="164" fontId="13" fillId="7" borderId="11" xfId="2" applyNumberFormat="1" applyFont="1" applyFill="1" applyBorder="1" applyAlignment="1">
      <alignment horizontal="left" vertical="top"/>
    </xf>
    <xf numFmtId="0" fontId="4" fillId="7" borderId="0" xfId="0" applyFont="1" applyFill="1" applyAlignment="1">
      <alignment horizontal="left"/>
    </xf>
    <xf numFmtId="164" fontId="14" fillId="7" borderId="0" xfId="2" applyNumberFormat="1" applyFont="1" applyFill="1" applyBorder="1" applyAlignment="1">
      <alignment horizontal="left" vertical="top"/>
    </xf>
    <xf numFmtId="49" fontId="7" fillId="7" borderId="0" xfId="0" applyNumberFormat="1" applyFont="1" applyFill="1" applyAlignment="1">
      <alignment horizontal="left" vertical="top" wrapText="1" indent="1"/>
    </xf>
  </cellXfs>
  <cellStyles count="7">
    <cellStyle name="Dziesiętny 3" xfId="2"/>
    <cellStyle name="Dziesiętny 3 2" xfId="5"/>
    <cellStyle name="Hiperłącze" xfId="1" builtinId="8"/>
    <cellStyle name="Normalny" xfId="0" builtinId="0"/>
    <cellStyle name="Normalny 2" xfId="3"/>
    <cellStyle name="Procentowy 2" xfId="4"/>
    <cellStyle name="Procentowy 5" xfId="6"/>
  </cellStyles>
  <dxfs count="0"/>
  <tableStyles count="0" defaultTableStyle="TableStyleMedium2" defaultPivotStyle="PivotStyleLight16"/>
  <colors>
    <mruColors>
      <color rgb="FFDCE6F1"/>
      <color rgb="FFB2E0B4"/>
      <color rgb="FF008E40"/>
      <color rgb="FF009A46"/>
      <color rgb="FF00A249"/>
      <color rgb="FF00B050"/>
      <color rgb="FF32960E"/>
      <color rgb="FF35A10F"/>
      <color rgb="FFC6E0B4"/>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3294530</xdr:colOff>
      <xdr:row>0</xdr:row>
      <xdr:rowOff>112058</xdr:rowOff>
    </xdr:from>
    <xdr:to>
      <xdr:col>3</xdr:col>
      <xdr:colOff>1050665</xdr:colOff>
      <xdr:row>1</xdr:row>
      <xdr:rowOff>22412</xdr:rowOff>
    </xdr:to>
    <xdr:pic>
      <xdr:nvPicPr>
        <xdr:cNvPr id="4" name="Obraz 3" descr="C:\Users\SWIESSZYWACZ\Downloads\bnpparibas_logo (1).png"/>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3059" y="112058"/>
          <a:ext cx="1835077" cy="369795"/>
        </a:xfrm>
        <a:prstGeom prst="rect">
          <a:avLst/>
        </a:prstGeom>
        <a:noFill/>
        <a:ln>
          <a:noFill/>
        </a:ln>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tabColor rgb="FF008E40"/>
    <pageSetUpPr fitToPage="1"/>
  </sheetPr>
  <dimension ref="B1:G30"/>
  <sheetViews>
    <sheetView showGridLines="0" tabSelected="1" zoomScale="85" zoomScaleNormal="85" workbookViewId="0">
      <selection activeCell="B1" sqref="B1"/>
    </sheetView>
  </sheetViews>
  <sheetFormatPr defaultColWidth="10.28515625" defaultRowHeight="14.25"/>
  <cols>
    <col min="1" max="1" width="2.7109375" style="2" customWidth="1"/>
    <col min="2" max="2" width="69.5703125" style="2" customWidth="1"/>
    <col min="3" max="3" width="61.140625" style="41" customWidth="1"/>
    <col min="4" max="4" width="15.7109375" style="1" customWidth="1"/>
    <col min="5" max="7" width="10.28515625" style="2" customWidth="1"/>
    <col min="8" max="16384" width="10.28515625" style="2"/>
  </cols>
  <sheetData>
    <row r="1" spans="2:7" ht="36">
      <c r="B1" s="91" t="s">
        <v>581</v>
      </c>
      <c r="C1" s="92" t="s">
        <v>582</v>
      </c>
    </row>
    <row r="2" spans="2:7">
      <c r="C2" s="3"/>
    </row>
    <row r="3" spans="2:7" ht="25.5">
      <c r="B3" s="93" t="s">
        <v>390</v>
      </c>
      <c r="C3" s="93" t="s">
        <v>391</v>
      </c>
      <c r="D3" s="94" t="s">
        <v>346</v>
      </c>
    </row>
    <row r="4" spans="2:7">
      <c r="C4" s="3"/>
      <c r="E4" s="88"/>
      <c r="F4" s="88"/>
      <c r="G4" s="88"/>
    </row>
    <row r="5" spans="2:7" ht="21" customHeight="1">
      <c r="B5" s="261" t="s">
        <v>4</v>
      </c>
      <c r="C5" s="262" t="s">
        <v>5</v>
      </c>
      <c r="D5" s="263" t="s">
        <v>347</v>
      </c>
    </row>
    <row r="6" spans="2:7" ht="21" customHeight="1">
      <c r="B6" s="17" t="s">
        <v>59</v>
      </c>
      <c r="C6" s="16" t="s">
        <v>60</v>
      </c>
      <c r="D6" s="95" t="s">
        <v>348</v>
      </c>
    </row>
    <row r="7" spans="2:7" ht="21" customHeight="1">
      <c r="B7" s="261" t="s">
        <v>79</v>
      </c>
      <c r="C7" s="262" t="s">
        <v>80</v>
      </c>
      <c r="D7" s="263" t="s">
        <v>349</v>
      </c>
    </row>
    <row r="8" spans="2:7" ht="21" customHeight="1">
      <c r="B8" s="17" t="s">
        <v>22</v>
      </c>
      <c r="C8" s="16" t="s">
        <v>23</v>
      </c>
      <c r="D8" s="95" t="s">
        <v>350</v>
      </c>
    </row>
    <row r="9" spans="2:7" ht="21" customHeight="1">
      <c r="B9" s="261" t="s">
        <v>32</v>
      </c>
      <c r="C9" s="262" t="s">
        <v>33</v>
      </c>
      <c r="D9" s="263" t="s">
        <v>351</v>
      </c>
    </row>
    <row r="10" spans="2:7" ht="21" customHeight="1">
      <c r="B10" s="17" t="s">
        <v>138</v>
      </c>
      <c r="C10" s="16" t="s">
        <v>352</v>
      </c>
      <c r="D10" s="95" t="s">
        <v>353</v>
      </c>
    </row>
    <row r="11" spans="2:7" ht="21" customHeight="1">
      <c r="B11" s="261" t="s">
        <v>40</v>
      </c>
      <c r="C11" s="262" t="s">
        <v>371</v>
      </c>
      <c r="D11" s="263" t="s">
        <v>354</v>
      </c>
    </row>
    <row r="12" spans="2:7" ht="21" customHeight="1">
      <c r="B12" s="17" t="s">
        <v>181</v>
      </c>
      <c r="C12" s="16" t="s">
        <v>182</v>
      </c>
      <c r="D12" s="95" t="s">
        <v>355</v>
      </c>
    </row>
    <row r="13" spans="2:7" ht="21" customHeight="1">
      <c r="B13" s="261" t="s">
        <v>193</v>
      </c>
      <c r="C13" s="262" t="s">
        <v>194</v>
      </c>
      <c r="D13" s="263" t="s">
        <v>356</v>
      </c>
    </row>
    <row r="14" spans="2:7" ht="21" customHeight="1">
      <c r="B14" s="17" t="s">
        <v>357</v>
      </c>
      <c r="C14" s="16" t="s">
        <v>358</v>
      </c>
      <c r="D14" s="95" t="s">
        <v>359</v>
      </c>
    </row>
    <row r="15" spans="2:7" ht="21" customHeight="1">
      <c r="B15" s="261" t="s">
        <v>217</v>
      </c>
      <c r="C15" s="262" t="s">
        <v>292</v>
      </c>
      <c r="D15" s="263" t="s">
        <v>360</v>
      </c>
    </row>
    <row r="16" spans="2:7" ht="21" customHeight="1">
      <c r="B16" s="17" t="s">
        <v>213</v>
      </c>
      <c r="C16" s="16" t="s">
        <v>316</v>
      </c>
      <c r="D16" s="95" t="s">
        <v>361</v>
      </c>
    </row>
    <row r="17" spans="2:4" ht="21" customHeight="1">
      <c r="B17" s="261" t="s">
        <v>412</v>
      </c>
      <c r="C17" s="262" t="s">
        <v>432</v>
      </c>
      <c r="D17" s="263" t="s">
        <v>362</v>
      </c>
    </row>
    <row r="18" spans="2:4" ht="21" customHeight="1">
      <c r="B18" s="17" t="s">
        <v>329</v>
      </c>
      <c r="C18" s="16" t="s">
        <v>330</v>
      </c>
      <c r="D18" s="95" t="s">
        <v>363</v>
      </c>
    </row>
    <row r="19" spans="2:4" ht="21" customHeight="1">
      <c r="B19" s="261" t="s">
        <v>364</v>
      </c>
      <c r="C19" s="262" t="s">
        <v>365</v>
      </c>
      <c r="D19" s="263" t="s">
        <v>366</v>
      </c>
    </row>
    <row r="22" spans="2:4" s="33" customFormat="1" ht="12.75">
      <c r="B22" s="191"/>
      <c r="C22" s="192"/>
      <c r="D22" s="192"/>
    </row>
    <row r="23" spans="2:4" s="33" customFormat="1" ht="34.5" customHeight="1">
      <c r="B23" s="309" t="s">
        <v>586</v>
      </c>
      <c r="C23" s="309"/>
      <c r="D23" s="309"/>
    </row>
    <row r="24" spans="2:4" s="33" customFormat="1" ht="17.45" customHeight="1">
      <c r="B24" s="309" t="s">
        <v>587</v>
      </c>
      <c r="C24" s="309"/>
      <c r="D24" s="309"/>
    </row>
    <row r="26" spans="2:4" ht="37.5" customHeight="1">
      <c r="B26" s="309"/>
      <c r="C26" s="309"/>
      <c r="D26" s="309"/>
    </row>
    <row r="27" spans="2:4" ht="14.25" customHeight="1">
      <c r="B27" s="186"/>
    </row>
    <row r="29" spans="2:4" ht="38.25" customHeight="1">
      <c r="B29" s="309"/>
      <c r="C29" s="309"/>
      <c r="D29" s="309"/>
    </row>
    <row r="30" spans="2:4" ht="44.25" customHeight="1">
      <c r="B30" s="309"/>
      <c r="C30" s="309"/>
      <c r="D30" s="309"/>
    </row>
  </sheetData>
  <mergeCells count="5">
    <mergeCell ref="B30:D30"/>
    <mergeCell ref="B23:D23"/>
    <mergeCell ref="B24:D24"/>
    <mergeCell ref="B26:D26"/>
    <mergeCell ref="B29:D29"/>
  </mergeCells>
  <hyperlinks>
    <hyperlink ref="D5" location="'(1)'!A1" display="(1)"/>
    <hyperlink ref="D6" location="'(1a)'!A1" display="(1a)"/>
    <hyperlink ref="D7" location="'(2)'!A1" display="(2)"/>
    <hyperlink ref="D9" location="'(4)'!A1" display="(4)"/>
    <hyperlink ref="D10" location="'(5)'!A1" display="(5)"/>
    <hyperlink ref="D11" location="'(6)'!A1" display="(6)"/>
    <hyperlink ref="D12" location="'(7)'!A1" display="(7)"/>
    <hyperlink ref="D13" location="'(8)'!A1" display="(8)"/>
    <hyperlink ref="D14" location="'(9)'!A1" display="(9)"/>
    <hyperlink ref="D15" location="'(10)'!A1" display="(10)"/>
    <hyperlink ref="D16" location="'(11)'!A1" display="(11)"/>
    <hyperlink ref="D17" location="'(12)'!A1" display="(12)"/>
    <hyperlink ref="D18" location="'(13)'!A1" display="(13)"/>
    <hyperlink ref="D19" location="'(14)'!A1" display="(14)"/>
    <hyperlink ref="D8" location="'(3)'!A1" display="(3)"/>
  </hyperlinks>
  <pageMargins left="0.70866141732283472" right="0.70866141732283472" top="0.74803149606299213" bottom="0.74803149606299213" header="0.31496062992125984" footer="0.31496062992125984"/>
  <pageSetup paperSize="9" scale="89" orientation="landscape" r:id="rId1"/>
  <ignoredErrors>
    <ignoredError sqref="B25:D25 D5:D21 B28:D28 C27:D27"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tabColor rgb="FFB2E0B4"/>
    <pageSetUpPr fitToPage="1"/>
  </sheetPr>
  <dimension ref="A1:AF130"/>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49.7109375" style="2" customWidth="1"/>
    <col min="2" max="2" width="40.28515625" style="3" customWidth="1" outlineLevel="1"/>
    <col min="3" max="26" width="13.7109375" style="2" customWidth="1"/>
    <col min="27" max="27" width="12.85546875" style="2" customWidth="1"/>
    <col min="28" max="28" width="12.5703125" style="2" customWidth="1"/>
    <col min="29" max="29" width="1.7109375" style="2" customWidth="1"/>
    <col min="30" max="30" width="12.85546875" style="2" customWidth="1"/>
    <col min="31" max="31" width="12.5703125" style="2" customWidth="1"/>
    <col min="32" max="32" width="12.85546875" style="2" customWidth="1"/>
    <col min="33" max="16384" width="10.28515625" style="2"/>
  </cols>
  <sheetData>
    <row r="1" spans="1:32" s="1" customFormat="1">
      <c r="A1" s="43" t="s">
        <v>0</v>
      </c>
      <c r="B1" s="43" t="s">
        <v>1</v>
      </c>
      <c r="C1" s="43"/>
      <c r="D1" s="43"/>
      <c r="E1" s="43"/>
      <c r="F1" s="43"/>
      <c r="G1" s="43"/>
      <c r="H1" s="43"/>
      <c r="I1" s="43"/>
      <c r="J1" s="43"/>
      <c r="K1" s="43"/>
      <c r="L1" s="43"/>
      <c r="M1" s="43"/>
      <c r="N1" s="43"/>
      <c r="O1" s="43"/>
      <c r="P1" s="43"/>
      <c r="Q1" s="43"/>
      <c r="R1" s="43"/>
      <c r="S1" s="43"/>
      <c r="T1" s="114"/>
      <c r="U1" s="114"/>
      <c r="V1" s="12"/>
      <c r="W1" s="12"/>
      <c r="X1" s="12"/>
      <c r="Y1" s="12"/>
      <c r="Z1" s="2"/>
      <c r="AA1" s="2"/>
      <c r="AB1" s="2"/>
      <c r="AC1" s="2"/>
      <c r="AD1" s="2"/>
      <c r="AE1" s="2"/>
      <c r="AF1" s="2"/>
    </row>
    <row r="2" spans="1:32">
      <c r="C2" s="3"/>
      <c r="D2" s="3"/>
      <c r="E2" s="3"/>
      <c r="F2" s="3"/>
      <c r="G2" s="3"/>
      <c r="H2" s="3"/>
      <c r="I2" s="3"/>
      <c r="J2" s="3"/>
      <c r="K2" s="3"/>
      <c r="L2" s="3"/>
      <c r="M2" s="3"/>
      <c r="N2" s="3"/>
      <c r="O2" s="3"/>
      <c r="P2" s="3"/>
      <c r="Q2" s="3"/>
      <c r="R2" s="3"/>
      <c r="S2" s="3"/>
      <c r="T2" s="4"/>
      <c r="U2" s="4"/>
      <c r="V2" s="4"/>
      <c r="W2" s="4"/>
      <c r="X2" s="4"/>
      <c r="Y2" s="4"/>
      <c r="AA2" s="115"/>
      <c r="AB2" s="34"/>
    </row>
    <row r="3" spans="1:32">
      <c r="A3" s="5" t="s">
        <v>2</v>
      </c>
      <c r="B3" s="6" t="s">
        <v>3</v>
      </c>
      <c r="C3" s="6"/>
      <c r="D3" s="6"/>
      <c r="E3" s="6"/>
      <c r="F3" s="6"/>
      <c r="G3" s="6"/>
      <c r="H3" s="6"/>
      <c r="I3" s="6"/>
      <c r="J3" s="6"/>
      <c r="K3" s="6"/>
      <c r="L3" s="6"/>
      <c r="M3" s="6"/>
      <c r="N3" s="6"/>
      <c r="O3" s="6"/>
      <c r="P3" s="6"/>
      <c r="Q3" s="6"/>
      <c r="R3" s="6"/>
      <c r="S3" s="152"/>
      <c r="T3" s="6"/>
      <c r="U3" s="116"/>
      <c r="V3" s="116"/>
      <c r="W3" s="116"/>
      <c r="X3" s="116"/>
      <c r="Y3" s="116"/>
      <c r="Z3" s="116"/>
    </row>
    <row r="4" spans="1:32" ht="30" customHeight="1">
      <c r="A4" s="7" t="s">
        <v>4</v>
      </c>
      <c r="B4" s="7" t="s">
        <v>5</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2">
      <c r="A5" s="28"/>
      <c r="B5" s="264"/>
      <c r="C5" s="117"/>
      <c r="D5" s="117"/>
      <c r="E5" s="117"/>
      <c r="F5" s="117"/>
      <c r="G5" s="117"/>
      <c r="H5" s="117"/>
      <c r="I5" s="117"/>
      <c r="J5" s="117"/>
      <c r="K5" s="117"/>
      <c r="L5" s="117"/>
      <c r="M5" s="117"/>
      <c r="N5" s="117"/>
      <c r="O5" s="117"/>
      <c r="P5" s="117"/>
      <c r="Q5" s="117"/>
      <c r="R5" s="117"/>
      <c r="S5" s="117"/>
      <c r="T5" s="117"/>
      <c r="U5" s="117"/>
      <c r="V5" s="117"/>
      <c r="W5" s="117"/>
      <c r="X5" s="117"/>
      <c r="Y5" s="117"/>
      <c r="Z5" s="117"/>
    </row>
    <row r="6" spans="1:32">
      <c r="A6" s="89" t="s">
        <v>12</v>
      </c>
      <c r="B6" s="265" t="s">
        <v>13</v>
      </c>
      <c r="C6" s="118">
        <v>4188083</v>
      </c>
      <c r="D6" s="118">
        <v>3147967</v>
      </c>
      <c r="E6" s="118">
        <v>2094595</v>
      </c>
      <c r="F6" s="118">
        <v>1035086</v>
      </c>
      <c r="G6" s="118">
        <v>2983829</v>
      </c>
      <c r="H6" s="118">
        <v>2053468</v>
      </c>
      <c r="I6" s="118">
        <v>1348342</v>
      </c>
      <c r="J6" s="118">
        <v>635030</v>
      </c>
      <c r="K6" s="118">
        <v>2665218</v>
      </c>
      <c r="L6" s="118">
        <v>2011377</v>
      </c>
      <c r="M6" s="118">
        <v>1317560</v>
      </c>
      <c r="N6" s="118">
        <v>652353</v>
      </c>
      <c r="O6" s="118">
        <v>2584563</v>
      </c>
      <c r="P6" s="118">
        <v>1929628</v>
      </c>
      <c r="Q6" s="118">
        <f>Q36+R36</f>
        <v>1270607</v>
      </c>
      <c r="R6" s="118">
        <v>622538</v>
      </c>
      <c r="S6" s="118">
        <v>2069758</v>
      </c>
      <c r="T6" s="118">
        <v>1466703</v>
      </c>
      <c r="U6" s="118">
        <v>901581</v>
      </c>
      <c r="V6" s="118">
        <v>402617</v>
      </c>
      <c r="W6" s="118">
        <v>1795097</v>
      </c>
      <c r="X6" s="118">
        <v>1340613</v>
      </c>
      <c r="Y6" s="118">
        <v>864176</v>
      </c>
      <c r="Z6" s="118">
        <v>425840</v>
      </c>
    </row>
    <row r="7" spans="1:32">
      <c r="A7" s="89" t="s">
        <v>14</v>
      </c>
      <c r="B7" s="265" t="s">
        <v>15</v>
      </c>
      <c r="C7" s="119">
        <v>-1019324</v>
      </c>
      <c r="D7" s="119">
        <v>-784520</v>
      </c>
      <c r="E7" s="119">
        <v>-529456</v>
      </c>
      <c r="F7" s="119">
        <v>-264644</v>
      </c>
      <c r="G7" s="119">
        <v>-876978</v>
      </c>
      <c r="H7" s="119">
        <v>-600389</v>
      </c>
      <c r="I7" s="119">
        <v>-402852</v>
      </c>
      <c r="J7" s="119">
        <v>-185118</v>
      </c>
      <c r="K7" s="119">
        <v>-738474</v>
      </c>
      <c r="L7" s="119">
        <v>-559304</v>
      </c>
      <c r="M7" s="119">
        <v>-369270</v>
      </c>
      <c r="N7" s="119">
        <v>-185538</v>
      </c>
      <c r="O7" s="119">
        <v>-758411</v>
      </c>
      <c r="P7" s="119">
        <v>-566500</v>
      </c>
      <c r="Q7" s="119">
        <f t="shared" ref="Q7:Q24" si="0">Q37+R37</f>
        <v>-374668</v>
      </c>
      <c r="R7" s="119">
        <v>-187117</v>
      </c>
      <c r="S7" s="119">
        <v>-647111</v>
      </c>
      <c r="T7" s="119">
        <v>-470315</v>
      </c>
      <c r="U7" s="119">
        <v>-310860</v>
      </c>
      <c r="V7" s="119">
        <v>-148931</v>
      </c>
      <c r="W7" s="119">
        <v>-676813</v>
      </c>
      <c r="X7" s="119">
        <v>-497726</v>
      </c>
      <c r="Y7" s="119">
        <v>-317351</v>
      </c>
      <c r="Z7" s="119">
        <v>-155260</v>
      </c>
    </row>
    <row r="8" spans="1:32">
      <c r="A8" s="120" t="s">
        <v>16</v>
      </c>
      <c r="B8" s="266" t="s">
        <v>17</v>
      </c>
      <c r="C8" s="121">
        <v>3168759</v>
      </c>
      <c r="D8" s="121">
        <v>2363447</v>
      </c>
      <c r="E8" s="121">
        <v>1565139</v>
      </c>
      <c r="F8" s="121">
        <v>770442</v>
      </c>
      <c r="G8" s="121">
        <v>2106851</v>
      </c>
      <c r="H8" s="121">
        <v>1453079</v>
      </c>
      <c r="I8" s="121">
        <v>945490</v>
      </c>
      <c r="J8" s="121">
        <v>449912</v>
      </c>
      <c r="K8" s="121">
        <v>1926744</v>
      </c>
      <c r="L8" s="121">
        <v>1452073</v>
      </c>
      <c r="M8" s="121">
        <v>948290</v>
      </c>
      <c r="N8" s="121">
        <v>466815</v>
      </c>
      <c r="O8" s="121">
        <v>1826152</v>
      </c>
      <c r="P8" s="121">
        <f>P6+P7</f>
        <v>1363128</v>
      </c>
      <c r="Q8" s="121">
        <f t="shared" si="0"/>
        <v>895939</v>
      </c>
      <c r="R8" s="121">
        <f>R6+R7</f>
        <v>435421</v>
      </c>
      <c r="S8" s="121">
        <f>S6+S7</f>
        <v>1422647</v>
      </c>
      <c r="T8" s="121">
        <f t="shared" ref="T8:Z8" si="1">T6+T7</f>
        <v>996388</v>
      </c>
      <c r="U8" s="121">
        <f t="shared" si="1"/>
        <v>590721</v>
      </c>
      <c r="V8" s="121">
        <f t="shared" si="1"/>
        <v>253686</v>
      </c>
      <c r="W8" s="121">
        <f t="shared" si="1"/>
        <v>1118284</v>
      </c>
      <c r="X8" s="121">
        <f t="shared" si="1"/>
        <v>842887</v>
      </c>
      <c r="Y8" s="121">
        <f t="shared" si="1"/>
        <v>546825</v>
      </c>
      <c r="Z8" s="121">
        <f t="shared" si="1"/>
        <v>270580</v>
      </c>
    </row>
    <row r="9" spans="1:32">
      <c r="A9" s="89"/>
      <c r="B9" s="265"/>
      <c r="C9" s="118"/>
      <c r="D9" s="118"/>
      <c r="E9" s="118"/>
      <c r="F9" s="118"/>
      <c r="G9" s="118"/>
      <c r="H9" s="118"/>
      <c r="I9" s="118"/>
      <c r="J9" s="118"/>
      <c r="K9" s="118"/>
      <c r="L9" s="118"/>
      <c r="M9" s="118"/>
      <c r="N9" s="118"/>
      <c r="O9" s="118"/>
      <c r="P9" s="118"/>
      <c r="Q9" s="118"/>
      <c r="R9" s="118"/>
      <c r="S9" s="118"/>
      <c r="T9" s="118"/>
      <c r="U9" s="118"/>
      <c r="V9" s="118"/>
      <c r="W9" s="118"/>
      <c r="X9" s="118"/>
      <c r="Y9" s="118"/>
      <c r="Z9" s="118"/>
    </row>
    <row r="10" spans="1:32">
      <c r="A10" s="89" t="s">
        <v>18</v>
      </c>
      <c r="B10" s="265" t="s">
        <v>19</v>
      </c>
      <c r="C10" s="118">
        <v>1042700</v>
      </c>
      <c r="D10" s="118">
        <v>767949</v>
      </c>
      <c r="E10" s="118">
        <v>508407</v>
      </c>
      <c r="F10" s="118">
        <v>251853</v>
      </c>
      <c r="G10" s="118">
        <v>724714</v>
      </c>
      <c r="H10" s="118">
        <v>495399</v>
      </c>
      <c r="I10" s="118">
        <v>321650</v>
      </c>
      <c r="J10" s="118">
        <v>149911</v>
      </c>
      <c r="K10" s="118">
        <v>601481</v>
      </c>
      <c r="L10" s="118">
        <v>458435</v>
      </c>
      <c r="M10" s="118">
        <v>307991</v>
      </c>
      <c r="N10" s="118">
        <v>148505</v>
      </c>
      <c r="O10" s="118">
        <v>608012</v>
      </c>
      <c r="P10" s="118">
        <v>453786</v>
      </c>
      <c r="Q10" s="118">
        <f t="shared" si="0"/>
        <v>293673</v>
      </c>
      <c r="R10" s="118">
        <v>146553</v>
      </c>
      <c r="S10" s="118">
        <v>493845</v>
      </c>
      <c r="T10" s="118">
        <v>348189</v>
      </c>
      <c r="U10" s="118">
        <v>209877</v>
      </c>
      <c r="V10" s="118">
        <v>82267</v>
      </c>
      <c r="W10" s="118">
        <v>357243</v>
      </c>
      <c r="X10" s="118">
        <v>269357</v>
      </c>
      <c r="Y10" s="118">
        <v>176588</v>
      </c>
      <c r="Z10" s="118">
        <v>84293</v>
      </c>
    </row>
    <row r="11" spans="1:32">
      <c r="A11" s="89" t="s">
        <v>20</v>
      </c>
      <c r="B11" s="265" t="s">
        <v>21</v>
      </c>
      <c r="C11" s="119">
        <v>-222763</v>
      </c>
      <c r="D11" s="119">
        <v>-155339</v>
      </c>
      <c r="E11" s="119">
        <v>-101320</v>
      </c>
      <c r="F11" s="119">
        <v>-45970</v>
      </c>
      <c r="G11" s="119">
        <v>-157324</v>
      </c>
      <c r="H11" s="119">
        <v>-110727</v>
      </c>
      <c r="I11" s="119">
        <v>-68993</v>
      </c>
      <c r="J11" s="119">
        <v>-29237</v>
      </c>
      <c r="K11" s="119">
        <v>-115502</v>
      </c>
      <c r="L11" s="119">
        <v>-86871</v>
      </c>
      <c r="M11" s="119">
        <v>-55952</v>
      </c>
      <c r="N11" s="119">
        <v>-20680</v>
      </c>
      <c r="O11" s="119">
        <v>-114792</v>
      </c>
      <c r="P11" s="119">
        <v>-78206</v>
      </c>
      <c r="Q11" s="119">
        <f t="shared" si="0"/>
        <v>-48746</v>
      </c>
      <c r="R11" s="119">
        <v>-23516</v>
      </c>
      <c r="S11" s="119">
        <v>-71143</v>
      </c>
      <c r="T11" s="119">
        <v>-46603</v>
      </c>
      <c r="U11" s="119">
        <v>-27268</v>
      </c>
      <c r="V11" s="119">
        <v>-10405</v>
      </c>
      <c r="W11" s="119">
        <v>-46744</v>
      </c>
      <c r="X11" s="119">
        <v>-35200</v>
      </c>
      <c r="Y11" s="119">
        <v>-22799</v>
      </c>
      <c r="Z11" s="119">
        <v>-11741</v>
      </c>
    </row>
    <row r="12" spans="1:32">
      <c r="A12" s="120" t="s">
        <v>22</v>
      </c>
      <c r="B12" s="266" t="s">
        <v>23</v>
      </c>
      <c r="C12" s="121">
        <v>819937</v>
      </c>
      <c r="D12" s="121">
        <v>612610</v>
      </c>
      <c r="E12" s="121">
        <v>407087</v>
      </c>
      <c r="F12" s="121">
        <v>205883</v>
      </c>
      <c r="G12" s="121">
        <v>567390</v>
      </c>
      <c r="H12" s="121">
        <v>384672</v>
      </c>
      <c r="I12" s="121">
        <v>252657</v>
      </c>
      <c r="J12" s="121">
        <v>120674</v>
      </c>
      <c r="K12" s="121">
        <v>485979</v>
      </c>
      <c r="L12" s="121">
        <v>371564</v>
      </c>
      <c r="M12" s="121">
        <v>252039</v>
      </c>
      <c r="N12" s="121">
        <v>127825</v>
      </c>
      <c r="O12" s="121">
        <v>493220</v>
      </c>
      <c r="P12" s="121">
        <f>P10+P11</f>
        <v>375580</v>
      </c>
      <c r="Q12" s="121">
        <f t="shared" si="0"/>
        <v>244927</v>
      </c>
      <c r="R12" s="121">
        <f>R10+R11</f>
        <v>123037</v>
      </c>
      <c r="S12" s="121">
        <f t="shared" ref="S12:Z12" si="2">S10+S11</f>
        <v>422702</v>
      </c>
      <c r="T12" s="121">
        <f t="shared" si="2"/>
        <v>301586</v>
      </c>
      <c r="U12" s="121">
        <f t="shared" si="2"/>
        <v>182609</v>
      </c>
      <c r="V12" s="121">
        <f t="shared" si="2"/>
        <v>71862</v>
      </c>
      <c r="W12" s="121">
        <f t="shared" si="2"/>
        <v>310499</v>
      </c>
      <c r="X12" s="121">
        <f t="shared" si="2"/>
        <v>234157</v>
      </c>
      <c r="Y12" s="121">
        <f t="shared" si="2"/>
        <v>153789</v>
      </c>
      <c r="Z12" s="121">
        <f t="shared" si="2"/>
        <v>72552</v>
      </c>
    </row>
    <row r="13" spans="1:32">
      <c r="A13" s="89"/>
      <c r="B13" s="265"/>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row>
    <row r="14" spans="1:32">
      <c r="A14" s="89" t="s">
        <v>24</v>
      </c>
      <c r="B14" s="265" t="s">
        <v>25</v>
      </c>
      <c r="C14" s="118">
        <v>6007</v>
      </c>
      <c r="D14" s="118">
        <v>6007</v>
      </c>
      <c r="E14" s="118">
        <v>1556</v>
      </c>
      <c r="F14" s="118">
        <v>208</v>
      </c>
      <c r="G14" s="118">
        <v>4860</v>
      </c>
      <c r="H14" s="118">
        <v>4780</v>
      </c>
      <c r="I14" s="118">
        <v>809</v>
      </c>
      <c r="J14" s="118">
        <v>25</v>
      </c>
      <c r="K14" s="118">
        <v>10360</v>
      </c>
      <c r="L14" s="118">
        <v>4693</v>
      </c>
      <c r="M14" s="118">
        <v>4693</v>
      </c>
      <c r="N14" s="118">
        <v>23</v>
      </c>
      <c r="O14" s="118">
        <v>5801</v>
      </c>
      <c r="P14" s="118">
        <v>5777</v>
      </c>
      <c r="Q14" s="118">
        <f t="shared" si="0"/>
        <v>5758</v>
      </c>
      <c r="R14" s="118">
        <v>0</v>
      </c>
      <c r="S14" s="118">
        <v>4394</v>
      </c>
      <c r="T14" s="118">
        <v>4394</v>
      </c>
      <c r="U14" s="118">
        <v>5230</v>
      </c>
      <c r="V14" s="118">
        <v>0</v>
      </c>
      <c r="W14" s="118">
        <v>3303</v>
      </c>
      <c r="X14" s="118">
        <v>3302</v>
      </c>
      <c r="Y14" s="118">
        <v>3302</v>
      </c>
      <c r="Z14" s="118">
        <v>0</v>
      </c>
    </row>
    <row r="15" spans="1:32">
      <c r="A15" s="89" t="s">
        <v>26</v>
      </c>
      <c r="B15" s="265" t="s">
        <v>27</v>
      </c>
      <c r="C15" s="118">
        <v>682415</v>
      </c>
      <c r="D15" s="118">
        <v>501728</v>
      </c>
      <c r="E15" s="118">
        <v>326032</v>
      </c>
      <c r="F15" s="118">
        <v>167997</v>
      </c>
      <c r="G15" s="118">
        <v>330773</v>
      </c>
      <c r="H15" s="118">
        <v>201096</v>
      </c>
      <c r="I15" s="118">
        <v>138590</v>
      </c>
      <c r="J15" s="118">
        <v>75412</v>
      </c>
      <c r="K15" s="118">
        <v>251408</v>
      </c>
      <c r="L15" s="118">
        <v>186112</v>
      </c>
      <c r="M15" s="118">
        <v>126458</v>
      </c>
      <c r="N15" s="118">
        <v>65661</v>
      </c>
      <c r="O15" s="118">
        <v>255191</v>
      </c>
      <c r="P15" s="118">
        <v>177652</v>
      </c>
      <c r="Q15" s="118">
        <f t="shared" si="0"/>
        <v>109855</v>
      </c>
      <c r="R15" s="118">
        <v>52035</v>
      </c>
      <c r="S15" s="118">
        <v>183461</v>
      </c>
      <c r="T15" s="118">
        <v>121106</v>
      </c>
      <c r="U15" s="118">
        <v>67864</v>
      </c>
      <c r="V15" s="118">
        <v>20055</v>
      </c>
      <c r="W15" s="118">
        <v>63723</v>
      </c>
      <c r="X15" s="118">
        <v>43391</v>
      </c>
      <c r="Y15" s="118">
        <v>24874</v>
      </c>
      <c r="Z15" s="118">
        <v>13721</v>
      </c>
    </row>
    <row r="16" spans="1:32">
      <c r="A16" s="89" t="s">
        <v>28</v>
      </c>
      <c r="B16" s="265" t="s">
        <v>29</v>
      </c>
      <c r="C16" s="118">
        <v>-31836</v>
      </c>
      <c r="D16" s="118">
        <v>-40531</v>
      </c>
      <c r="E16" s="118">
        <v>-19998</v>
      </c>
      <c r="F16" s="118">
        <v>-7637</v>
      </c>
      <c r="G16" s="118">
        <v>48838</v>
      </c>
      <c r="H16" s="118">
        <v>30626</v>
      </c>
      <c r="I16" s="118">
        <v>6726</v>
      </c>
      <c r="J16" s="118">
        <v>8393</v>
      </c>
      <c r="K16" s="118">
        <v>28398</v>
      </c>
      <c r="L16" s="118">
        <v>25543</v>
      </c>
      <c r="M16" s="118">
        <v>21095</v>
      </c>
      <c r="N16" s="118">
        <v>984</v>
      </c>
      <c r="O16" s="118">
        <v>46199</v>
      </c>
      <c r="P16" s="118">
        <v>42437</v>
      </c>
      <c r="Q16" s="118">
        <f t="shared" si="0"/>
        <v>42433</v>
      </c>
      <c r="R16" s="118">
        <v>474</v>
      </c>
      <c r="S16" s="118">
        <v>47752</v>
      </c>
      <c r="T16" s="118">
        <v>35305</v>
      </c>
      <c r="U16" s="118">
        <v>35200</v>
      </c>
      <c r="V16" s="118">
        <v>23033</v>
      </c>
      <c r="W16" s="118">
        <v>24465</v>
      </c>
      <c r="X16" s="118">
        <v>5389</v>
      </c>
      <c r="Y16" s="118">
        <v>5476</v>
      </c>
      <c r="Z16" s="118">
        <v>3169</v>
      </c>
    </row>
    <row r="17" spans="1:26">
      <c r="A17" s="89" t="s">
        <v>30</v>
      </c>
      <c r="B17" s="265" t="s">
        <v>31</v>
      </c>
      <c r="C17" s="118">
        <v>-4385</v>
      </c>
      <c r="D17" s="118">
        <v>-4642</v>
      </c>
      <c r="E17" s="118">
        <v>-1083</v>
      </c>
      <c r="F17" s="118">
        <v>1926</v>
      </c>
      <c r="G17" s="118">
        <v>-9997</v>
      </c>
      <c r="H17" s="118">
        <v>4612</v>
      </c>
      <c r="I17" s="118">
        <v>2823</v>
      </c>
      <c r="J17" s="118">
        <v>1516</v>
      </c>
      <c r="K17" s="118">
        <v>3304</v>
      </c>
      <c r="L17" s="118">
        <v>5436</v>
      </c>
      <c r="M17" s="118">
        <v>1643</v>
      </c>
      <c r="N17" s="118">
        <v>821</v>
      </c>
      <c r="O17" s="118">
        <v>-77</v>
      </c>
      <c r="P17" s="118">
        <v>256</v>
      </c>
      <c r="Q17" s="118">
        <f t="shared" si="0"/>
        <v>140</v>
      </c>
      <c r="R17" s="118">
        <v>361</v>
      </c>
      <c r="S17" s="118">
        <v>0</v>
      </c>
      <c r="T17" s="118">
        <v>0</v>
      </c>
      <c r="U17" s="118">
        <v>0</v>
      </c>
      <c r="V17" s="118">
        <v>0</v>
      </c>
      <c r="W17" s="118">
        <v>-156</v>
      </c>
      <c r="X17" s="118">
        <v>-156</v>
      </c>
      <c r="Y17" s="118">
        <v>-156</v>
      </c>
      <c r="Z17" s="118">
        <v>-135</v>
      </c>
    </row>
    <row r="18" spans="1:26">
      <c r="A18" s="89" t="s">
        <v>32</v>
      </c>
      <c r="B18" s="265" t="s">
        <v>33</v>
      </c>
      <c r="C18" s="118">
        <v>182705</v>
      </c>
      <c r="D18" s="118">
        <v>139547</v>
      </c>
      <c r="E18" s="118">
        <v>108851</v>
      </c>
      <c r="F18" s="118">
        <v>37219</v>
      </c>
      <c r="G18" s="118">
        <v>387778</v>
      </c>
      <c r="H18" s="118">
        <v>68441</v>
      </c>
      <c r="I18" s="118">
        <v>52673</v>
      </c>
      <c r="J18" s="118">
        <v>38683</v>
      </c>
      <c r="K18" s="118">
        <v>131282</v>
      </c>
      <c r="L18" s="118">
        <v>102319</v>
      </c>
      <c r="M18" s="118">
        <v>65716</v>
      </c>
      <c r="N18" s="118">
        <v>23797</v>
      </c>
      <c r="O18" s="118">
        <v>130324</v>
      </c>
      <c r="P18" s="118">
        <v>105410</v>
      </c>
      <c r="Q18" s="118">
        <f t="shared" si="0"/>
        <v>83780</v>
      </c>
      <c r="R18" s="118">
        <v>31073</v>
      </c>
      <c r="S18" s="118">
        <v>60811</v>
      </c>
      <c r="T18" s="118">
        <v>38317</v>
      </c>
      <c r="U18" s="118">
        <v>16915</v>
      </c>
      <c r="V18" s="118">
        <v>6357</v>
      </c>
      <c r="W18" s="118">
        <v>37937</v>
      </c>
      <c r="X18" s="118">
        <v>28169</v>
      </c>
      <c r="Y18" s="118">
        <v>16390</v>
      </c>
      <c r="Z18" s="118">
        <v>5632</v>
      </c>
    </row>
    <row r="19" spans="1:26" ht="25.5">
      <c r="A19" s="89" t="s">
        <v>34</v>
      </c>
      <c r="B19" s="265" t="s">
        <v>35</v>
      </c>
      <c r="C19" s="118">
        <v>-441890</v>
      </c>
      <c r="D19" s="118">
        <v>-340849</v>
      </c>
      <c r="E19" s="118">
        <v>-205534</v>
      </c>
      <c r="F19" s="118">
        <v>-93181</v>
      </c>
      <c r="G19" s="118">
        <v>-557682</v>
      </c>
      <c r="H19" s="118">
        <v>-219115</v>
      </c>
      <c r="I19" s="118">
        <v>-117343</v>
      </c>
      <c r="J19" s="118">
        <v>-62354</v>
      </c>
      <c r="K19" s="118">
        <v>-355299</v>
      </c>
      <c r="L19" s="118">
        <v>-265187</v>
      </c>
      <c r="M19" s="118">
        <v>-178023</v>
      </c>
      <c r="N19" s="118">
        <v>-85999</v>
      </c>
      <c r="O19" s="118">
        <v>-398883</v>
      </c>
      <c r="P19" s="118">
        <v>-281737</v>
      </c>
      <c r="Q19" s="118">
        <f t="shared" si="0"/>
        <v>-165815</v>
      </c>
      <c r="R19" s="118">
        <v>-77282</v>
      </c>
      <c r="S19" s="118">
        <v>-301876</v>
      </c>
      <c r="T19" s="118">
        <v>-225972</v>
      </c>
      <c r="U19" s="118">
        <v>-133439</v>
      </c>
      <c r="V19" s="118">
        <v>-54759</v>
      </c>
      <c r="W19" s="118">
        <v>-310966</v>
      </c>
      <c r="X19" s="118">
        <v>-155383</v>
      </c>
      <c r="Y19" s="118">
        <v>-111153</v>
      </c>
      <c r="Z19" s="118">
        <v>-57776</v>
      </c>
    </row>
    <row r="20" spans="1:26">
      <c r="A20" s="89" t="s">
        <v>36</v>
      </c>
      <c r="B20" s="265" t="s">
        <v>37</v>
      </c>
      <c r="C20" s="118">
        <v>-2467937</v>
      </c>
      <c r="D20" s="118">
        <v>-1818134</v>
      </c>
      <c r="E20" s="118">
        <v>-1232900</v>
      </c>
      <c r="F20" s="118">
        <v>-638078</v>
      </c>
      <c r="G20" s="118">
        <v>-1859672</v>
      </c>
      <c r="H20" s="118">
        <v>-1134701</v>
      </c>
      <c r="I20" s="118">
        <v>-773297</v>
      </c>
      <c r="J20" s="118">
        <v>-380088</v>
      </c>
      <c r="K20" s="118">
        <v>-1506866</v>
      </c>
      <c r="L20" s="118">
        <v>-1119990</v>
      </c>
      <c r="M20" s="118">
        <v>-773152</v>
      </c>
      <c r="N20" s="118">
        <v>-388959</v>
      </c>
      <c r="O20" s="118">
        <v>-1674356</v>
      </c>
      <c r="P20" s="118">
        <v>-1264891</v>
      </c>
      <c r="Q20" s="118">
        <f t="shared" si="0"/>
        <v>-856111</v>
      </c>
      <c r="R20" s="118">
        <v>-410220</v>
      </c>
      <c r="S20" s="118">
        <v>-1569283</v>
      </c>
      <c r="T20" s="118">
        <v>-1022165</v>
      </c>
      <c r="U20" s="118">
        <v>-632773</v>
      </c>
      <c r="V20" s="118">
        <v>-259802</v>
      </c>
      <c r="W20" s="118">
        <v>-930525</v>
      </c>
      <c r="X20" s="118">
        <v>-680714</v>
      </c>
      <c r="Y20" s="118">
        <v>-444867</v>
      </c>
      <c r="Z20" s="118">
        <v>-224009</v>
      </c>
    </row>
    <row r="21" spans="1:26">
      <c r="A21" s="89" t="s">
        <v>38</v>
      </c>
      <c r="B21" s="265" t="s">
        <v>39</v>
      </c>
      <c r="C21" s="118">
        <v>-454147</v>
      </c>
      <c r="D21" s="118">
        <v>-352243</v>
      </c>
      <c r="E21" s="118">
        <v>-221227</v>
      </c>
      <c r="F21" s="118">
        <v>-105472</v>
      </c>
      <c r="G21" s="118">
        <v>-189714</v>
      </c>
      <c r="H21" s="118">
        <v>-124226</v>
      </c>
      <c r="I21" s="118">
        <v>-82662</v>
      </c>
      <c r="J21" s="118">
        <v>-40933</v>
      </c>
      <c r="K21" s="118">
        <v>-174064</v>
      </c>
      <c r="L21" s="118">
        <v>-130500</v>
      </c>
      <c r="M21" s="118">
        <v>-91984</v>
      </c>
      <c r="N21" s="118">
        <v>-47891</v>
      </c>
      <c r="O21" s="118">
        <v>-206597</v>
      </c>
      <c r="P21" s="118">
        <v>-148829</v>
      </c>
      <c r="Q21" s="118">
        <f t="shared" si="0"/>
        <v>-96386</v>
      </c>
      <c r="R21" s="118">
        <v>-43087</v>
      </c>
      <c r="S21" s="118">
        <v>-148457</v>
      </c>
      <c r="T21" s="118">
        <v>-104833</v>
      </c>
      <c r="U21" s="118">
        <v>-63111</v>
      </c>
      <c r="V21" s="118">
        <v>-27317</v>
      </c>
      <c r="W21" s="118">
        <v>-100995</v>
      </c>
      <c r="X21" s="118">
        <v>-74204</v>
      </c>
      <c r="Y21" s="118">
        <v>-49835</v>
      </c>
      <c r="Z21" s="118">
        <v>-24608</v>
      </c>
    </row>
    <row r="22" spans="1:26">
      <c r="A22" s="89" t="s">
        <v>40</v>
      </c>
      <c r="B22" s="265" t="s">
        <v>41</v>
      </c>
      <c r="C22" s="122">
        <v>-305484</v>
      </c>
      <c r="D22" s="122">
        <v>-165658</v>
      </c>
      <c r="E22" s="122">
        <v>-65623</v>
      </c>
      <c r="F22" s="122">
        <v>-31223</v>
      </c>
      <c r="G22" s="122">
        <v>-147407</v>
      </c>
      <c r="H22" s="122">
        <v>-76771</v>
      </c>
      <c r="I22" s="122">
        <v>-56925</v>
      </c>
      <c r="J22" s="122">
        <v>-40011</v>
      </c>
      <c r="K22" s="122">
        <v>-141495</v>
      </c>
      <c r="L22" s="122">
        <v>-102017</v>
      </c>
      <c r="M22" s="122">
        <v>-65096</v>
      </c>
      <c r="N22" s="122">
        <v>-31547</v>
      </c>
      <c r="O22" s="122">
        <v>-116591</v>
      </c>
      <c r="P22" s="122">
        <v>-82952</v>
      </c>
      <c r="Q22" s="122">
        <f t="shared" si="0"/>
        <v>-59509</v>
      </c>
      <c r="R22" s="122">
        <v>-22760</v>
      </c>
      <c r="S22" s="122">
        <v>-92459</v>
      </c>
      <c r="T22" s="122">
        <v>-62368</v>
      </c>
      <c r="U22" s="122">
        <v>-43687</v>
      </c>
      <c r="V22" s="122">
        <v>-11526</v>
      </c>
      <c r="W22" s="122">
        <v>-37393</v>
      </c>
      <c r="X22" s="122">
        <v>-22103</v>
      </c>
      <c r="Y22" s="122">
        <v>-10822</v>
      </c>
      <c r="Z22" s="122">
        <v>-5316</v>
      </c>
    </row>
    <row r="23" spans="1:26">
      <c r="A23" s="120" t="s">
        <v>42</v>
      </c>
      <c r="B23" s="266" t="s">
        <v>43</v>
      </c>
      <c r="C23" s="121">
        <v>1154144</v>
      </c>
      <c r="D23" s="121">
        <v>901282</v>
      </c>
      <c r="E23" s="121">
        <v>662300</v>
      </c>
      <c r="F23" s="121">
        <v>308084</v>
      </c>
      <c r="G23" s="121">
        <v>682018</v>
      </c>
      <c r="H23" s="121">
        <v>592493</v>
      </c>
      <c r="I23" s="121">
        <v>369541</v>
      </c>
      <c r="J23" s="121">
        <v>171229</v>
      </c>
      <c r="K23" s="121">
        <v>659751</v>
      </c>
      <c r="L23" s="121">
        <v>530046</v>
      </c>
      <c r="M23" s="121">
        <v>311679</v>
      </c>
      <c r="N23" s="121">
        <v>131530</v>
      </c>
      <c r="O23" s="121">
        <v>360383</v>
      </c>
      <c r="P23" s="121">
        <f>P8+P12+P14+P15+P16+P17+P18+P19+P20+P21+P22</f>
        <v>291831</v>
      </c>
      <c r="Q23" s="121">
        <f t="shared" si="0"/>
        <v>205011</v>
      </c>
      <c r="R23" s="121">
        <f>R8+R12+R14+R15+R16+R17+R18+R19+R20+R21+R22</f>
        <v>89052</v>
      </c>
      <c r="S23" s="121">
        <f>S8+S12+S14+S15+S16+S17+S18+S19+S20+S21+S22</f>
        <v>29692</v>
      </c>
      <c r="T23" s="121">
        <f t="shared" ref="T23:Y23" si="3">T8+T12+T14+T15+T16+T17+T18+T19+T20+T21+T22</f>
        <v>81758</v>
      </c>
      <c r="U23" s="121">
        <f t="shared" si="3"/>
        <v>25529</v>
      </c>
      <c r="V23" s="121">
        <f t="shared" si="3"/>
        <v>21589</v>
      </c>
      <c r="W23" s="121">
        <f t="shared" si="3"/>
        <v>178176</v>
      </c>
      <c r="X23" s="121">
        <f t="shared" si="3"/>
        <v>224735</v>
      </c>
      <c r="Y23" s="121">
        <f t="shared" si="3"/>
        <v>133823</v>
      </c>
      <c r="Z23" s="121">
        <f>Z8+Z12+Z14+Z15+Z16+Z17+Z18+Z19+Z20+Z21+Z22</f>
        <v>53810</v>
      </c>
    </row>
    <row r="24" spans="1:26">
      <c r="A24" s="89" t="s">
        <v>401</v>
      </c>
      <c r="B24" s="265" t="s">
        <v>402</v>
      </c>
      <c r="C24" s="118">
        <v>-281189</v>
      </c>
      <c r="D24" s="118">
        <v>-210784</v>
      </c>
      <c r="E24" s="118">
        <v>-141327</v>
      </c>
      <c r="F24" s="118">
        <v>-70345</v>
      </c>
      <c r="G24" s="118">
        <v>-213122</v>
      </c>
      <c r="H24" s="118">
        <v>-148343</v>
      </c>
      <c r="I24" s="118">
        <v>-99871</v>
      </c>
      <c r="J24" s="118">
        <v>-50035</v>
      </c>
      <c r="K24" s="118">
        <v>-205866</v>
      </c>
      <c r="L24" s="118">
        <v>-154608</v>
      </c>
      <c r="M24" s="118">
        <v>-103555</v>
      </c>
      <c r="N24" s="118">
        <v>-52075</v>
      </c>
      <c r="O24" s="118">
        <v>-185876</v>
      </c>
      <c r="P24" s="118">
        <v>-133748</v>
      </c>
      <c r="Q24" s="118">
        <f t="shared" si="0"/>
        <v>-82545</v>
      </c>
      <c r="R24" s="118">
        <v>-31735</v>
      </c>
      <c r="S24" s="118">
        <v>0</v>
      </c>
      <c r="T24" s="118">
        <v>0</v>
      </c>
      <c r="U24" s="118">
        <v>0</v>
      </c>
      <c r="V24" s="118">
        <v>0</v>
      </c>
      <c r="W24" s="118">
        <v>0</v>
      </c>
      <c r="X24" s="118">
        <v>0</v>
      </c>
      <c r="Y24" s="121">
        <v>0</v>
      </c>
      <c r="Z24" s="121">
        <v>0</v>
      </c>
    </row>
    <row r="25" spans="1:26">
      <c r="A25" s="89" t="s">
        <v>44</v>
      </c>
      <c r="B25" s="265" t="s">
        <v>45</v>
      </c>
      <c r="C25" s="122"/>
      <c r="D25" s="122"/>
      <c r="E25" s="122"/>
      <c r="F25" s="122"/>
      <c r="G25" s="122"/>
      <c r="H25" s="122"/>
      <c r="I25" s="122"/>
      <c r="J25" s="122"/>
      <c r="K25" s="122"/>
      <c r="L25" s="122"/>
      <c r="M25" s="122">
        <v>0</v>
      </c>
      <c r="N25" s="122">
        <v>0</v>
      </c>
      <c r="O25" s="122">
        <v>0</v>
      </c>
      <c r="P25" s="122">
        <v>0</v>
      </c>
      <c r="Q25" s="122">
        <v>0</v>
      </c>
      <c r="R25" s="122">
        <v>0</v>
      </c>
      <c r="S25" s="122">
        <v>0</v>
      </c>
      <c r="T25" s="122">
        <v>0</v>
      </c>
      <c r="U25" s="122">
        <v>0</v>
      </c>
      <c r="V25" s="122">
        <v>0</v>
      </c>
      <c r="W25" s="122">
        <v>0</v>
      </c>
      <c r="X25" s="122">
        <v>0</v>
      </c>
      <c r="Y25" s="122">
        <v>2096</v>
      </c>
      <c r="Z25" s="122">
        <v>1254</v>
      </c>
    </row>
    <row r="26" spans="1:26">
      <c r="A26" s="153" t="s">
        <v>46</v>
      </c>
      <c r="B26" s="267" t="s">
        <v>47</v>
      </c>
      <c r="C26" s="154">
        <v>872955</v>
      </c>
      <c r="D26" s="154">
        <v>690498</v>
      </c>
      <c r="E26" s="154">
        <v>520973</v>
      </c>
      <c r="F26" s="154">
        <v>237739</v>
      </c>
      <c r="G26" s="154">
        <v>468896</v>
      </c>
      <c r="H26" s="154">
        <v>444150</v>
      </c>
      <c r="I26" s="154">
        <v>269670</v>
      </c>
      <c r="J26" s="154">
        <v>121194</v>
      </c>
      <c r="K26" s="154">
        <v>453885</v>
      </c>
      <c r="L26" s="154">
        <v>375438</v>
      </c>
      <c r="M26" s="154">
        <v>208124</v>
      </c>
      <c r="N26" s="154">
        <v>79455</v>
      </c>
      <c r="O26" s="154">
        <v>174507</v>
      </c>
      <c r="P26" s="154">
        <f>P23+P24</f>
        <v>158083</v>
      </c>
      <c r="Q26" s="154">
        <f>Q56+R56</f>
        <v>122466</v>
      </c>
      <c r="R26" s="154">
        <f>R23+R24</f>
        <v>57317</v>
      </c>
      <c r="S26" s="154">
        <f t="shared" ref="S26:X26" si="4">S23+S24</f>
        <v>29692</v>
      </c>
      <c r="T26" s="154">
        <f t="shared" si="4"/>
        <v>81758</v>
      </c>
      <c r="U26" s="154">
        <f t="shared" si="4"/>
        <v>25529</v>
      </c>
      <c r="V26" s="154">
        <f t="shared" si="4"/>
        <v>21589</v>
      </c>
      <c r="W26" s="154">
        <f t="shared" si="4"/>
        <v>178176</v>
      </c>
      <c r="X26" s="154">
        <f t="shared" si="4"/>
        <v>224735</v>
      </c>
      <c r="Y26" s="154">
        <f>Y23+Y24+Y25</f>
        <v>135919</v>
      </c>
      <c r="Z26" s="154">
        <f>Z23+Z24+Z25</f>
        <v>55064</v>
      </c>
    </row>
    <row r="27" spans="1:26" ht="15" thickBot="1">
      <c r="A27" s="89" t="s">
        <v>48</v>
      </c>
      <c r="B27" s="265" t="s">
        <v>49</v>
      </c>
      <c r="C27" s="123">
        <v>-258261</v>
      </c>
      <c r="D27" s="123">
        <v>-197075</v>
      </c>
      <c r="E27" s="123">
        <v>-142312</v>
      </c>
      <c r="F27" s="123">
        <v>-76138</v>
      </c>
      <c r="G27" s="123">
        <v>-108518</v>
      </c>
      <c r="H27" s="123">
        <v>-124651</v>
      </c>
      <c r="I27" s="123">
        <v>-81069</v>
      </c>
      <c r="J27" s="123">
        <v>-35736</v>
      </c>
      <c r="K27" s="123">
        <v>-174178</v>
      </c>
      <c r="L27" s="123">
        <v>-144869</v>
      </c>
      <c r="M27" s="123">
        <v>-87345</v>
      </c>
      <c r="N27" s="123">
        <v>-39892</v>
      </c>
      <c r="O27" s="123">
        <v>-97647</v>
      </c>
      <c r="P27" s="123">
        <v>-83227</v>
      </c>
      <c r="Q27" s="123">
        <f>Q57+R57</f>
        <v>-57828</v>
      </c>
      <c r="R27" s="123">
        <v>-26052</v>
      </c>
      <c r="S27" s="123">
        <v>-16399</v>
      </c>
      <c r="T27" s="123">
        <v>-23539</v>
      </c>
      <c r="U27" s="123">
        <v>-7726</v>
      </c>
      <c r="V27" s="123">
        <v>-7073</v>
      </c>
      <c r="W27" s="123">
        <v>-40145</v>
      </c>
      <c r="X27" s="123">
        <v>-47471</v>
      </c>
      <c r="Y27" s="123">
        <v>-27421</v>
      </c>
      <c r="Z27" s="123">
        <v>-10426</v>
      </c>
    </row>
    <row r="28" spans="1:26" ht="15" thickTop="1">
      <c r="A28" s="153" t="s">
        <v>50</v>
      </c>
      <c r="B28" s="267" t="s">
        <v>51</v>
      </c>
      <c r="C28" s="154">
        <v>614694</v>
      </c>
      <c r="D28" s="154">
        <v>493423</v>
      </c>
      <c r="E28" s="154">
        <v>378661</v>
      </c>
      <c r="F28" s="154">
        <v>161601</v>
      </c>
      <c r="G28" s="154">
        <v>360378</v>
      </c>
      <c r="H28" s="154">
        <v>319499</v>
      </c>
      <c r="I28" s="154">
        <v>188601</v>
      </c>
      <c r="J28" s="154">
        <v>85458</v>
      </c>
      <c r="K28" s="154">
        <v>279707</v>
      </c>
      <c r="L28" s="154">
        <v>230569</v>
      </c>
      <c r="M28" s="154">
        <v>120779</v>
      </c>
      <c r="N28" s="154">
        <v>39563</v>
      </c>
      <c r="O28" s="154">
        <v>76860</v>
      </c>
      <c r="P28" s="154">
        <f>P26+P27</f>
        <v>74856</v>
      </c>
      <c r="Q28" s="154">
        <f>Q58+R58</f>
        <v>64638</v>
      </c>
      <c r="R28" s="154">
        <f>R26+R27</f>
        <v>31265</v>
      </c>
      <c r="S28" s="154">
        <f t="shared" ref="S28:Z28" si="5">S26+S27</f>
        <v>13293</v>
      </c>
      <c r="T28" s="154">
        <f t="shared" si="5"/>
        <v>58219</v>
      </c>
      <c r="U28" s="154">
        <f t="shared" si="5"/>
        <v>17803</v>
      </c>
      <c r="V28" s="154">
        <f t="shared" si="5"/>
        <v>14516</v>
      </c>
      <c r="W28" s="154">
        <f t="shared" si="5"/>
        <v>138031</v>
      </c>
      <c r="X28" s="154">
        <f t="shared" si="5"/>
        <v>177264</v>
      </c>
      <c r="Y28" s="154">
        <f t="shared" si="5"/>
        <v>108498</v>
      </c>
      <c r="Z28" s="154">
        <f t="shared" si="5"/>
        <v>44638</v>
      </c>
    </row>
    <row r="29" spans="1:26">
      <c r="A29" s="124" t="s">
        <v>380</v>
      </c>
      <c r="B29" s="265" t="s">
        <v>53</v>
      </c>
      <c r="C29" s="118">
        <v>614694</v>
      </c>
      <c r="D29" s="118">
        <v>493423</v>
      </c>
      <c r="E29" s="118">
        <v>378661</v>
      </c>
      <c r="F29" s="118">
        <v>161601</v>
      </c>
      <c r="G29" s="118">
        <v>360378</v>
      </c>
      <c r="H29" s="118">
        <v>319499</v>
      </c>
      <c r="I29" s="118">
        <v>188601</v>
      </c>
      <c r="J29" s="118">
        <v>85458</v>
      </c>
      <c r="K29" s="118">
        <v>279707</v>
      </c>
      <c r="L29" s="118">
        <v>230569</v>
      </c>
      <c r="M29" s="118">
        <v>120779</v>
      </c>
      <c r="N29" s="118">
        <v>39563</v>
      </c>
      <c r="O29" s="118">
        <v>76860</v>
      </c>
      <c r="P29" s="118">
        <v>74856</v>
      </c>
      <c r="Q29" s="118">
        <f>Q59+R59</f>
        <v>64638</v>
      </c>
      <c r="R29" s="118">
        <v>31265</v>
      </c>
      <c r="S29" s="118">
        <v>13293</v>
      </c>
      <c r="T29" s="118">
        <v>58219</v>
      </c>
      <c r="U29" s="118">
        <v>17803</v>
      </c>
      <c r="V29" s="118">
        <v>14516</v>
      </c>
      <c r="W29" s="118">
        <v>138031</v>
      </c>
      <c r="X29" s="118">
        <v>177264</v>
      </c>
      <c r="Y29" s="118">
        <v>108498</v>
      </c>
      <c r="Z29" s="118">
        <v>44638</v>
      </c>
    </row>
    <row r="30" spans="1:26" ht="25.5">
      <c r="A30" s="120" t="s">
        <v>382</v>
      </c>
      <c r="B30" s="266" t="s">
        <v>381</v>
      </c>
      <c r="C30" s="155">
        <v>4.17</v>
      </c>
      <c r="D30" s="155">
        <v>3.35</v>
      </c>
      <c r="E30" s="155">
        <v>2.5686</v>
      </c>
      <c r="F30" s="155">
        <v>1.0962053899350896</v>
      </c>
      <c r="G30" s="155">
        <v>3.63</v>
      </c>
      <c r="H30" s="155">
        <v>3.61</v>
      </c>
      <c r="I30" s="155">
        <v>2.2400000000000002</v>
      </c>
      <c r="J30" s="155">
        <v>1.01</v>
      </c>
      <c r="K30" s="155">
        <v>3.32</v>
      </c>
      <c r="L30" s="155">
        <v>2.74</v>
      </c>
      <c r="M30" s="155">
        <v>1.4337774408078756</v>
      </c>
      <c r="N30" s="155">
        <v>0.47</v>
      </c>
      <c r="O30" s="155">
        <v>0.91</v>
      </c>
      <c r="P30" s="155">
        <v>0.89</v>
      </c>
      <c r="Q30" s="155">
        <f>Q60+R60</f>
        <v>0.77</v>
      </c>
      <c r="R30" s="155">
        <v>0.37</v>
      </c>
      <c r="S30" s="155">
        <v>0.18</v>
      </c>
      <c r="T30" s="155">
        <v>0.81</v>
      </c>
      <c r="U30" s="155">
        <v>0.27</v>
      </c>
      <c r="V30" s="155">
        <v>0.26</v>
      </c>
      <c r="W30" s="155">
        <v>2.56</v>
      </c>
      <c r="X30" s="155">
        <v>3.35</v>
      </c>
      <c r="Y30" s="155">
        <v>2.11</v>
      </c>
      <c r="Z30" s="155">
        <v>0.87</v>
      </c>
    </row>
    <row r="31" spans="1:26">
      <c r="A31" s="156"/>
      <c r="B31" s="157"/>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row>
    <row r="32" spans="1:26">
      <c r="A32" s="159"/>
      <c r="B32" s="159"/>
      <c r="C32" s="160"/>
      <c r="D32" s="160"/>
      <c r="E32" s="160"/>
      <c r="F32" s="160"/>
      <c r="G32" s="160"/>
      <c r="H32" s="160"/>
      <c r="I32" s="160"/>
      <c r="J32" s="160"/>
      <c r="K32" s="160"/>
      <c r="L32" s="160"/>
      <c r="M32" s="160"/>
      <c r="N32" s="160"/>
      <c r="O32" s="160"/>
      <c r="P32" s="160"/>
      <c r="Q32" s="160"/>
      <c r="R32" s="160"/>
      <c r="S32" s="160"/>
      <c r="T32" s="160"/>
      <c r="U32" s="160"/>
      <c r="V32" s="160"/>
      <c r="W32" s="160"/>
      <c r="X32" s="160"/>
      <c r="Y32" s="160"/>
      <c r="Z32" s="160"/>
    </row>
    <row r="33" spans="1:26">
      <c r="A33" s="5" t="s">
        <v>54</v>
      </c>
      <c r="B33" s="6" t="s">
        <v>55</v>
      </c>
      <c r="C33" s="6"/>
      <c r="D33" s="6"/>
      <c r="E33" s="6"/>
      <c r="F33" s="6"/>
      <c r="G33" s="6"/>
      <c r="H33" s="6"/>
      <c r="I33" s="6"/>
      <c r="J33" s="6"/>
      <c r="K33" s="6"/>
      <c r="L33" s="6"/>
      <c r="M33" s="6"/>
      <c r="N33" s="6"/>
      <c r="O33" s="6"/>
      <c r="P33" s="6"/>
      <c r="Q33" s="6"/>
      <c r="R33" s="6"/>
      <c r="S33" s="6"/>
      <c r="T33" s="6"/>
      <c r="U33" s="96"/>
      <c r="V33" s="96"/>
      <c r="W33" s="96"/>
      <c r="X33" s="96"/>
      <c r="Y33" s="96"/>
      <c r="Z33" s="96"/>
    </row>
    <row r="34" spans="1:26" ht="30" customHeight="1">
      <c r="A34" s="7" t="s">
        <v>4</v>
      </c>
      <c r="B34" s="7" t="s">
        <v>5</v>
      </c>
      <c r="C34" s="151" t="s">
        <v>608</v>
      </c>
      <c r="D34" s="151" t="s">
        <v>607</v>
      </c>
      <c r="E34" s="151" t="s">
        <v>588</v>
      </c>
      <c r="F34" s="151" t="s">
        <v>572</v>
      </c>
      <c r="G34" s="151" t="s">
        <v>550</v>
      </c>
      <c r="H34" s="151" t="s">
        <v>507</v>
      </c>
      <c r="I34" s="151" t="s">
        <v>474</v>
      </c>
      <c r="J34" s="151" t="s">
        <v>452</v>
      </c>
      <c r="K34" s="151" t="s">
        <v>450</v>
      </c>
      <c r="L34" s="151" t="s">
        <v>446</v>
      </c>
      <c r="M34" s="151" t="s">
        <v>442</v>
      </c>
      <c r="N34" s="151" t="s">
        <v>440</v>
      </c>
      <c r="O34" s="151" t="s">
        <v>438</v>
      </c>
      <c r="P34" s="151" t="s">
        <v>431</v>
      </c>
      <c r="Q34" s="151" t="s">
        <v>419</v>
      </c>
      <c r="R34" s="151" t="s">
        <v>403</v>
      </c>
      <c r="S34" s="151" t="s">
        <v>399</v>
      </c>
      <c r="T34" s="151" t="s">
        <v>392</v>
      </c>
      <c r="U34" s="151" t="s">
        <v>393</v>
      </c>
      <c r="V34" s="151" t="s">
        <v>394</v>
      </c>
      <c r="W34" s="151" t="s">
        <v>395</v>
      </c>
      <c r="X34" s="151" t="s">
        <v>396</v>
      </c>
      <c r="Y34" s="151" t="s">
        <v>397</v>
      </c>
      <c r="Z34" s="151" t="s">
        <v>398</v>
      </c>
    </row>
    <row r="35" spans="1:26">
      <c r="A35" s="28"/>
      <c r="B35" s="268"/>
      <c r="C35" s="117"/>
      <c r="D35" s="117"/>
      <c r="E35" s="117"/>
      <c r="F35" s="117"/>
      <c r="G35" s="117"/>
      <c r="H35" s="117"/>
      <c r="I35" s="117"/>
      <c r="J35" s="117"/>
      <c r="K35" s="117"/>
      <c r="L35" s="117"/>
      <c r="M35" s="117"/>
      <c r="N35" s="117"/>
      <c r="O35" s="117"/>
      <c r="P35" s="117"/>
      <c r="Q35" s="117"/>
      <c r="R35" s="117"/>
      <c r="S35" s="117"/>
      <c r="T35" s="117"/>
      <c r="U35" s="117"/>
      <c r="V35" s="117"/>
      <c r="W35" s="117"/>
      <c r="X35" s="117"/>
      <c r="Y35" s="117"/>
      <c r="Z35" s="117"/>
    </row>
    <row r="36" spans="1:26">
      <c r="A36" s="89" t="s">
        <v>12</v>
      </c>
      <c r="B36" s="265" t="s">
        <v>13</v>
      </c>
      <c r="C36" s="118">
        <v>1040116</v>
      </c>
      <c r="D36" s="118">
        <v>1053372</v>
      </c>
      <c r="E36" s="118">
        <v>1059509</v>
      </c>
      <c r="F36" s="118">
        <v>1035086</v>
      </c>
      <c r="G36" s="118">
        <v>930361</v>
      </c>
      <c r="H36" s="118">
        <v>705126</v>
      </c>
      <c r="I36" s="118">
        <v>713312</v>
      </c>
      <c r="J36" s="118">
        <v>635030</v>
      </c>
      <c r="K36" s="118">
        <v>653841</v>
      </c>
      <c r="L36" s="118">
        <v>693817</v>
      </c>
      <c r="M36" s="118">
        <v>665207</v>
      </c>
      <c r="N36" s="118">
        <v>652353</v>
      </c>
      <c r="O36" s="118">
        <v>654935</v>
      </c>
      <c r="P36" s="118">
        <v>659021</v>
      </c>
      <c r="Q36" s="118">
        <v>648069</v>
      </c>
      <c r="R36" s="118">
        <f>R6</f>
        <v>622538</v>
      </c>
      <c r="S36" s="118">
        <v>603055</v>
      </c>
      <c r="T36" s="118">
        <v>565122</v>
      </c>
      <c r="U36" s="118">
        <v>498964</v>
      </c>
      <c r="V36" s="118">
        <v>402617</v>
      </c>
      <c r="W36" s="118">
        <v>454484</v>
      </c>
      <c r="X36" s="118">
        <v>476437</v>
      </c>
      <c r="Y36" s="118">
        <v>438336</v>
      </c>
      <c r="Z36" s="118">
        <v>425840</v>
      </c>
    </row>
    <row r="37" spans="1:26">
      <c r="A37" s="89" t="s">
        <v>14</v>
      </c>
      <c r="B37" s="265" t="s">
        <v>15</v>
      </c>
      <c r="C37" s="125">
        <v>-234804</v>
      </c>
      <c r="D37" s="125">
        <v>-255064</v>
      </c>
      <c r="E37" s="125">
        <v>-264812</v>
      </c>
      <c r="F37" s="125">
        <v>-264644</v>
      </c>
      <c r="G37" s="125">
        <v>-276589</v>
      </c>
      <c r="H37" s="125">
        <v>-197537</v>
      </c>
      <c r="I37" s="125">
        <v>-217734</v>
      </c>
      <c r="J37" s="125">
        <v>-185118</v>
      </c>
      <c r="K37" s="125">
        <v>-179170</v>
      </c>
      <c r="L37" s="125">
        <v>-190034</v>
      </c>
      <c r="M37" s="125">
        <v>-183732</v>
      </c>
      <c r="N37" s="125">
        <v>-185538</v>
      </c>
      <c r="O37" s="125">
        <v>-191911</v>
      </c>
      <c r="P37" s="125">
        <v>-191832</v>
      </c>
      <c r="Q37" s="125">
        <v>-187551</v>
      </c>
      <c r="R37" s="125">
        <f>+R7</f>
        <v>-187117</v>
      </c>
      <c r="S37" s="125">
        <v>-176796</v>
      </c>
      <c r="T37" s="125">
        <v>-159455</v>
      </c>
      <c r="U37" s="119">
        <v>-161929</v>
      </c>
      <c r="V37" s="119">
        <v>-148931</v>
      </c>
      <c r="W37" s="119">
        <v>-179087</v>
      </c>
      <c r="X37" s="119">
        <v>-180375</v>
      </c>
      <c r="Y37" s="119">
        <v>-162091</v>
      </c>
      <c r="Z37" s="119">
        <v>-155260</v>
      </c>
    </row>
    <row r="38" spans="1:26">
      <c r="A38" s="120" t="s">
        <v>16</v>
      </c>
      <c r="B38" s="266" t="s">
        <v>17</v>
      </c>
      <c r="C38" s="121">
        <v>805312</v>
      </c>
      <c r="D38" s="121">
        <v>798308</v>
      </c>
      <c r="E38" s="121">
        <v>794697</v>
      </c>
      <c r="F38" s="121">
        <v>770442</v>
      </c>
      <c r="G38" s="121">
        <v>653772</v>
      </c>
      <c r="H38" s="121">
        <v>507589</v>
      </c>
      <c r="I38" s="121">
        <v>495578</v>
      </c>
      <c r="J38" s="121">
        <v>449912</v>
      </c>
      <c r="K38" s="121">
        <v>474671</v>
      </c>
      <c r="L38" s="121">
        <v>503783</v>
      </c>
      <c r="M38" s="121">
        <v>481475</v>
      </c>
      <c r="N38" s="121">
        <v>466815</v>
      </c>
      <c r="O38" s="121">
        <v>463024</v>
      </c>
      <c r="P38" s="121">
        <f>SUM(P36:P37)</f>
        <v>467189</v>
      </c>
      <c r="Q38" s="121">
        <f>SUM(Q36:Q37)</f>
        <v>460518</v>
      </c>
      <c r="R38" s="121">
        <f>R36+R37</f>
        <v>435421</v>
      </c>
      <c r="S38" s="121">
        <f>S36+S37</f>
        <v>426259</v>
      </c>
      <c r="T38" s="121">
        <f t="shared" ref="T38:Z38" si="6">T36+T37</f>
        <v>405667</v>
      </c>
      <c r="U38" s="121">
        <f t="shared" si="6"/>
        <v>337035</v>
      </c>
      <c r="V38" s="121">
        <f t="shared" si="6"/>
        <v>253686</v>
      </c>
      <c r="W38" s="121">
        <f t="shared" si="6"/>
        <v>275397</v>
      </c>
      <c r="X38" s="121">
        <f t="shared" si="6"/>
        <v>296062</v>
      </c>
      <c r="Y38" s="121">
        <f t="shared" si="6"/>
        <v>276245</v>
      </c>
      <c r="Z38" s="121">
        <f t="shared" si="6"/>
        <v>270580</v>
      </c>
    </row>
    <row r="39" spans="1:26">
      <c r="A39" s="89"/>
      <c r="B39" s="265"/>
      <c r="C39" s="118"/>
      <c r="D39" s="118"/>
      <c r="E39" s="118">
        <v>3.1481928555296745E-2</v>
      </c>
      <c r="F39" s="118"/>
      <c r="G39" s="118"/>
      <c r="H39" s="118"/>
      <c r="I39" s="118"/>
      <c r="J39" s="118">
        <v>0</v>
      </c>
      <c r="K39" s="118"/>
      <c r="L39" s="118"/>
      <c r="M39" s="118"/>
      <c r="N39" s="118"/>
      <c r="O39" s="118"/>
      <c r="P39" s="118"/>
      <c r="Q39" s="118"/>
      <c r="R39" s="118"/>
      <c r="S39" s="118"/>
      <c r="T39" s="118"/>
      <c r="U39" s="118"/>
      <c r="V39" s="118"/>
      <c r="W39" s="118"/>
      <c r="X39" s="118"/>
      <c r="Y39" s="118"/>
      <c r="Z39" s="118"/>
    </row>
    <row r="40" spans="1:26">
      <c r="A40" s="89" t="s">
        <v>18</v>
      </c>
      <c r="B40" s="265" t="s">
        <v>19</v>
      </c>
      <c r="C40" s="118">
        <v>274751</v>
      </c>
      <c r="D40" s="118">
        <v>259542</v>
      </c>
      <c r="E40" s="118">
        <v>256554</v>
      </c>
      <c r="F40" s="118">
        <v>251853</v>
      </c>
      <c r="G40" s="118">
        <v>229315</v>
      </c>
      <c r="H40" s="118">
        <v>173749</v>
      </c>
      <c r="I40" s="118">
        <v>171739</v>
      </c>
      <c r="J40" s="118">
        <v>149911</v>
      </c>
      <c r="K40" s="118">
        <v>143046</v>
      </c>
      <c r="L40" s="118">
        <v>150444</v>
      </c>
      <c r="M40" s="118">
        <v>159486</v>
      </c>
      <c r="N40" s="118">
        <v>148505</v>
      </c>
      <c r="O40" s="118">
        <v>154226</v>
      </c>
      <c r="P40" s="118">
        <v>160113</v>
      </c>
      <c r="Q40" s="118">
        <v>147120</v>
      </c>
      <c r="R40" s="118">
        <v>146553</v>
      </c>
      <c r="S40" s="118">
        <v>145656</v>
      </c>
      <c r="T40" s="118">
        <v>138312</v>
      </c>
      <c r="U40" s="118">
        <v>127610</v>
      </c>
      <c r="V40" s="118">
        <v>82267</v>
      </c>
      <c r="W40" s="118">
        <v>87886</v>
      </c>
      <c r="X40" s="118">
        <v>92769</v>
      </c>
      <c r="Y40" s="118">
        <v>92295</v>
      </c>
      <c r="Z40" s="118">
        <v>84293</v>
      </c>
    </row>
    <row r="41" spans="1:26">
      <c r="A41" s="89" t="s">
        <v>20</v>
      </c>
      <c r="B41" s="265" t="s">
        <v>21</v>
      </c>
      <c r="C41" s="119">
        <v>-67424</v>
      </c>
      <c r="D41" s="119">
        <v>-54019</v>
      </c>
      <c r="E41" s="119">
        <v>-55350</v>
      </c>
      <c r="F41" s="119">
        <v>-45970</v>
      </c>
      <c r="G41" s="119">
        <v>-46597</v>
      </c>
      <c r="H41" s="119">
        <v>-41734</v>
      </c>
      <c r="I41" s="119">
        <v>-39756</v>
      </c>
      <c r="J41" s="119">
        <v>-29237</v>
      </c>
      <c r="K41" s="119">
        <v>-28631</v>
      </c>
      <c r="L41" s="119">
        <v>-30919</v>
      </c>
      <c r="M41" s="119">
        <v>-35272</v>
      </c>
      <c r="N41" s="119">
        <v>-20680</v>
      </c>
      <c r="O41" s="119">
        <v>-36586</v>
      </c>
      <c r="P41" s="119">
        <v>-29460</v>
      </c>
      <c r="Q41" s="119">
        <v>-25230</v>
      </c>
      <c r="R41" s="119">
        <v>-23516</v>
      </c>
      <c r="S41" s="119">
        <v>-24540</v>
      </c>
      <c r="T41" s="119">
        <v>-19335</v>
      </c>
      <c r="U41" s="119">
        <v>-16863</v>
      </c>
      <c r="V41" s="119">
        <v>-10405</v>
      </c>
      <c r="W41" s="119">
        <v>-11544</v>
      </c>
      <c r="X41" s="119">
        <v>-12401</v>
      </c>
      <c r="Y41" s="119">
        <v>-11058</v>
      </c>
      <c r="Z41" s="119">
        <v>-11741</v>
      </c>
    </row>
    <row r="42" spans="1:26">
      <c r="A42" s="120" t="s">
        <v>22</v>
      </c>
      <c r="B42" s="266" t="s">
        <v>23</v>
      </c>
      <c r="C42" s="121">
        <v>207327</v>
      </c>
      <c r="D42" s="121">
        <v>205523</v>
      </c>
      <c r="E42" s="121">
        <v>201204</v>
      </c>
      <c r="F42" s="121">
        <v>205883</v>
      </c>
      <c r="G42" s="121">
        <v>182718</v>
      </c>
      <c r="H42" s="121">
        <v>132015</v>
      </c>
      <c r="I42" s="121">
        <v>131983</v>
      </c>
      <c r="J42" s="121">
        <v>120674</v>
      </c>
      <c r="K42" s="121">
        <v>114415</v>
      </c>
      <c r="L42" s="121">
        <v>119525</v>
      </c>
      <c r="M42" s="121">
        <v>124214</v>
      </c>
      <c r="N42" s="121">
        <v>127825</v>
      </c>
      <c r="O42" s="121">
        <v>117640</v>
      </c>
      <c r="P42" s="121">
        <f>SUM(P40:P41)</f>
        <v>130653</v>
      </c>
      <c r="Q42" s="121">
        <f>SUM(Q40:Q41)</f>
        <v>121890</v>
      </c>
      <c r="R42" s="121">
        <f>R40+R41</f>
        <v>123037</v>
      </c>
      <c r="S42" s="121">
        <f t="shared" ref="S42:Z42" si="7">S40+S41</f>
        <v>121116</v>
      </c>
      <c r="T42" s="121">
        <f t="shared" si="7"/>
        <v>118977</v>
      </c>
      <c r="U42" s="121">
        <f t="shared" si="7"/>
        <v>110747</v>
      </c>
      <c r="V42" s="121">
        <f t="shared" si="7"/>
        <v>71862</v>
      </c>
      <c r="W42" s="121">
        <f t="shared" si="7"/>
        <v>76342</v>
      </c>
      <c r="X42" s="121">
        <f t="shared" si="7"/>
        <v>80368</v>
      </c>
      <c r="Y42" s="121">
        <f t="shared" si="7"/>
        <v>81237</v>
      </c>
      <c r="Z42" s="121">
        <f t="shared" si="7"/>
        <v>72552</v>
      </c>
    </row>
    <row r="43" spans="1:26">
      <c r="A43" s="89"/>
      <c r="B43" s="265"/>
      <c r="C43" s="118">
        <v>8.7776063992837106E-3</v>
      </c>
      <c r="D43" s="118"/>
      <c r="E43" s="118"/>
      <c r="F43" s="118"/>
      <c r="G43" s="118">
        <v>0</v>
      </c>
      <c r="H43" s="118">
        <v>0</v>
      </c>
      <c r="I43" s="118">
        <v>0</v>
      </c>
      <c r="J43" s="118">
        <v>0</v>
      </c>
      <c r="K43" s="118">
        <v>0</v>
      </c>
      <c r="L43" s="118">
        <v>0</v>
      </c>
      <c r="M43" s="118">
        <v>0</v>
      </c>
      <c r="N43" s="118"/>
      <c r="O43" s="118"/>
      <c r="P43" s="118"/>
      <c r="Q43" s="118"/>
      <c r="R43" s="118"/>
      <c r="S43" s="118"/>
      <c r="T43" s="118"/>
      <c r="U43" s="118"/>
      <c r="V43" s="118"/>
      <c r="W43" s="118"/>
      <c r="X43" s="118"/>
      <c r="Y43" s="118"/>
      <c r="Z43" s="118"/>
    </row>
    <row r="44" spans="1:26">
      <c r="A44" s="89" t="s">
        <v>24</v>
      </c>
      <c r="B44" s="265" t="s">
        <v>25</v>
      </c>
      <c r="C44" s="118">
        <v>0</v>
      </c>
      <c r="D44" s="118">
        <v>4451</v>
      </c>
      <c r="E44" s="118">
        <v>1348</v>
      </c>
      <c r="F44" s="118">
        <v>208</v>
      </c>
      <c r="G44" s="118">
        <v>80</v>
      </c>
      <c r="H44" s="118">
        <v>3971</v>
      </c>
      <c r="I44" s="118">
        <v>784</v>
      </c>
      <c r="J44" s="118">
        <v>25</v>
      </c>
      <c r="K44" s="118">
        <v>5667</v>
      </c>
      <c r="L44" s="118">
        <v>0</v>
      </c>
      <c r="M44" s="118">
        <v>4670</v>
      </c>
      <c r="N44" s="118">
        <v>23</v>
      </c>
      <c r="O44" s="118">
        <v>24</v>
      </c>
      <c r="P44" s="118">
        <v>19</v>
      </c>
      <c r="Q44" s="118">
        <v>5758</v>
      </c>
      <c r="R44" s="118">
        <v>0</v>
      </c>
      <c r="S44" s="118">
        <v>0</v>
      </c>
      <c r="T44" s="118">
        <v>-836</v>
      </c>
      <c r="U44" s="118">
        <v>5230</v>
      </c>
      <c r="V44" s="118">
        <v>0</v>
      </c>
      <c r="W44" s="118">
        <v>1</v>
      </c>
      <c r="X44" s="118">
        <v>0</v>
      </c>
      <c r="Y44" s="118">
        <v>3302</v>
      </c>
      <c r="Z44" s="118">
        <v>0</v>
      </c>
    </row>
    <row r="45" spans="1:26">
      <c r="A45" s="89" t="s">
        <v>26</v>
      </c>
      <c r="B45" s="265" t="s">
        <v>27</v>
      </c>
      <c r="C45" s="113">
        <v>180687</v>
      </c>
      <c r="D45" s="113">
        <v>175696</v>
      </c>
      <c r="E45" s="113">
        <v>158035</v>
      </c>
      <c r="F45" s="113">
        <v>167997</v>
      </c>
      <c r="G45" s="113">
        <v>129677</v>
      </c>
      <c r="H45" s="113">
        <v>62506</v>
      </c>
      <c r="I45" s="113">
        <v>63178</v>
      </c>
      <c r="J45" s="113">
        <v>75412</v>
      </c>
      <c r="K45" s="113">
        <v>65296</v>
      </c>
      <c r="L45" s="113">
        <v>59654</v>
      </c>
      <c r="M45" s="113">
        <v>60797</v>
      </c>
      <c r="N45" s="113">
        <v>65661</v>
      </c>
      <c r="O45" s="113">
        <v>77539</v>
      </c>
      <c r="P45" s="113">
        <v>67797</v>
      </c>
      <c r="Q45" s="113">
        <v>57820</v>
      </c>
      <c r="R45" s="113">
        <v>52035</v>
      </c>
      <c r="S45" s="113">
        <v>62355</v>
      </c>
      <c r="T45" s="113">
        <v>53242</v>
      </c>
      <c r="U45" s="118">
        <v>47809</v>
      </c>
      <c r="V45" s="118">
        <v>20055</v>
      </c>
      <c r="W45" s="118">
        <v>20332</v>
      </c>
      <c r="X45" s="118">
        <v>18517</v>
      </c>
      <c r="Y45" s="118">
        <v>11153</v>
      </c>
      <c r="Z45" s="118">
        <v>13721</v>
      </c>
    </row>
    <row r="46" spans="1:26">
      <c r="A46" s="89" t="s">
        <v>28</v>
      </c>
      <c r="B46" s="265" t="s">
        <v>29</v>
      </c>
      <c r="C46" s="113">
        <v>8695</v>
      </c>
      <c r="D46" s="113">
        <v>-20533</v>
      </c>
      <c r="E46" s="113">
        <v>-12361</v>
      </c>
      <c r="F46" s="113">
        <v>-7637</v>
      </c>
      <c r="G46" s="113">
        <v>18212</v>
      </c>
      <c r="H46" s="113">
        <v>23900</v>
      </c>
      <c r="I46" s="113">
        <v>-1667</v>
      </c>
      <c r="J46" s="113">
        <v>8393</v>
      </c>
      <c r="K46" s="113">
        <v>2855</v>
      </c>
      <c r="L46" s="113">
        <v>4448</v>
      </c>
      <c r="M46" s="113">
        <v>20111</v>
      </c>
      <c r="N46" s="113">
        <v>984</v>
      </c>
      <c r="O46" s="113">
        <v>3762</v>
      </c>
      <c r="P46" s="113">
        <v>4</v>
      </c>
      <c r="Q46" s="113">
        <v>41959</v>
      </c>
      <c r="R46" s="113">
        <v>474</v>
      </c>
      <c r="S46" s="113">
        <v>12447</v>
      </c>
      <c r="T46" s="113">
        <v>105</v>
      </c>
      <c r="U46" s="118">
        <v>12167</v>
      </c>
      <c r="V46" s="118">
        <v>23033</v>
      </c>
      <c r="W46" s="118">
        <v>19076</v>
      </c>
      <c r="X46" s="118">
        <v>-87</v>
      </c>
      <c r="Y46" s="118">
        <v>2307</v>
      </c>
      <c r="Z46" s="118">
        <v>3169</v>
      </c>
    </row>
    <row r="47" spans="1:26">
      <c r="A47" s="89" t="s">
        <v>56</v>
      </c>
      <c r="B47" s="265" t="s">
        <v>31</v>
      </c>
      <c r="C47" s="113">
        <v>257</v>
      </c>
      <c r="D47" s="113">
        <v>-3559</v>
      </c>
      <c r="E47" s="113">
        <v>-3009</v>
      </c>
      <c r="F47" s="113">
        <v>1926</v>
      </c>
      <c r="G47" s="113">
        <v>-14609</v>
      </c>
      <c r="H47" s="113">
        <v>1789</v>
      </c>
      <c r="I47" s="113">
        <v>1307</v>
      </c>
      <c r="J47" s="113">
        <v>1516</v>
      </c>
      <c r="K47" s="113">
        <v>-2132</v>
      </c>
      <c r="L47" s="113">
        <v>3793</v>
      </c>
      <c r="M47" s="113">
        <v>822</v>
      </c>
      <c r="N47" s="113">
        <v>821</v>
      </c>
      <c r="O47" s="113">
        <v>-333</v>
      </c>
      <c r="P47" s="113">
        <v>116</v>
      </c>
      <c r="Q47" s="113">
        <v>-221</v>
      </c>
      <c r="R47" s="113">
        <v>361</v>
      </c>
      <c r="S47" s="113">
        <v>0</v>
      </c>
      <c r="T47" s="113">
        <v>0</v>
      </c>
      <c r="U47" s="118">
        <v>0</v>
      </c>
      <c r="V47" s="118">
        <v>0</v>
      </c>
      <c r="W47" s="118">
        <v>0</v>
      </c>
      <c r="X47" s="118">
        <v>0</v>
      </c>
      <c r="Y47" s="118">
        <v>-21</v>
      </c>
      <c r="Z47" s="118">
        <v>-135</v>
      </c>
    </row>
    <row r="48" spans="1:26">
      <c r="A48" s="89" t="s">
        <v>32</v>
      </c>
      <c r="B48" s="265" t="s">
        <v>33</v>
      </c>
      <c r="C48" s="113">
        <v>43158</v>
      </c>
      <c r="D48" s="113">
        <v>30696</v>
      </c>
      <c r="E48" s="113">
        <v>71632</v>
      </c>
      <c r="F48" s="113">
        <v>37219</v>
      </c>
      <c r="G48" s="113">
        <v>319337</v>
      </c>
      <c r="H48" s="113">
        <v>15768</v>
      </c>
      <c r="I48" s="113">
        <v>13990</v>
      </c>
      <c r="J48" s="113">
        <v>38683</v>
      </c>
      <c r="K48" s="113">
        <v>28963</v>
      </c>
      <c r="L48" s="113">
        <v>36603</v>
      </c>
      <c r="M48" s="113">
        <v>41919</v>
      </c>
      <c r="N48" s="113">
        <v>23797</v>
      </c>
      <c r="O48" s="113">
        <v>24914</v>
      </c>
      <c r="P48" s="113">
        <v>21630</v>
      </c>
      <c r="Q48" s="113">
        <v>52707</v>
      </c>
      <c r="R48" s="113">
        <v>31073</v>
      </c>
      <c r="S48" s="113">
        <v>22494</v>
      </c>
      <c r="T48" s="113">
        <v>21402</v>
      </c>
      <c r="U48" s="126">
        <v>10558</v>
      </c>
      <c r="V48" s="118">
        <v>6357</v>
      </c>
      <c r="W48" s="118">
        <v>9768</v>
      </c>
      <c r="X48" s="118">
        <v>11779</v>
      </c>
      <c r="Y48" s="118">
        <v>10758</v>
      </c>
      <c r="Z48" s="118">
        <v>5632</v>
      </c>
    </row>
    <row r="49" spans="1:26" ht="25.5">
      <c r="A49" s="89" t="s">
        <v>34</v>
      </c>
      <c r="B49" s="265" t="s">
        <v>57</v>
      </c>
      <c r="C49" s="113">
        <v>-101041</v>
      </c>
      <c r="D49" s="113">
        <v>-135315</v>
      </c>
      <c r="E49" s="113">
        <v>-112353</v>
      </c>
      <c r="F49" s="113">
        <v>-93181</v>
      </c>
      <c r="G49" s="113">
        <v>-338567</v>
      </c>
      <c r="H49" s="113">
        <v>-101772</v>
      </c>
      <c r="I49" s="113">
        <v>-54989</v>
      </c>
      <c r="J49" s="113">
        <v>-62354</v>
      </c>
      <c r="K49" s="113">
        <v>-90112</v>
      </c>
      <c r="L49" s="113">
        <v>-87164</v>
      </c>
      <c r="M49" s="113">
        <v>-92024</v>
      </c>
      <c r="N49" s="113">
        <v>-85999</v>
      </c>
      <c r="O49" s="113">
        <v>-117146</v>
      </c>
      <c r="P49" s="113">
        <v>-115922</v>
      </c>
      <c r="Q49" s="113">
        <v>-88533</v>
      </c>
      <c r="R49" s="113">
        <v>-77282</v>
      </c>
      <c r="S49" s="113">
        <v>-75904</v>
      </c>
      <c r="T49" s="113">
        <v>-92533</v>
      </c>
      <c r="U49" s="127">
        <v>-78680</v>
      </c>
      <c r="V49" s="118">
        <v>-54759</v>
      </c>
      <c r="W49" s="118">
        <v>-155583</v>
      </c>
      <c r="X49" s="118">
        <v>-44230</v>
      </c>
      <c r="Y49" s="118">
        <v>-53377</v>
      </c>
      <c r="Z49" s="118">
        <v>-57776</v>
      </c>
    </row>
    <row r="50" spans="1:26">
      <c r="A50" s="89" t="s">
        <v>36</v>
      </c>
      <c r="B50" s="265" t="s">
        <v>37</v>
      </c>
      <c r="C50" s="113">
        <v>-649803</v>
      </c>
      <c r="D50" s="113">
        <v>-585234</v>
      </c>
      <c r="E50" s="113">
        <v>-594822</v>
      </c>
      <c r="F50" s="113">
        <v>-638078</v>
      </c>
      <c r="G50" s="113">
        <v>-724971</v>
      </c>
      <c r="H50" s="113">
        <v>-361404</v>
      </c>
      <c r="I50" s="113">
        <v>-393209</v>
      </c>
      <c r="J50" s="113">
        <v>-380088</v>
      </c>
      <c r="K50" s="113">
        <v>-386876</v>
      </c>
      <c r="L50" s="113">
        <v>-346838</v>
      </c>
      <c r="M50" s="113">
        <v>-384193</v>
      </c>
      <c r="N50" s="113">
        <v>-388959</v>
      </c>
      <c r="O50" s="113">
        <v>-409465</v>
      </c>
      <c r="P50" s="113">
        <v>-408780</v>
      </c>
      <c r="Q50" s="113">
        <v>-445891</v>
      </c>
      <c r="R50" s="113">
        <v>-410220</v>
      </c>
      <c r="S50" s="113">
        <v>-547118</v>
      </c>
      <c r="T50" s="113">
        <v>-389392</v>
      </c>
      <c r="U50" s="126">
        <v>-372971</v>
      </c>
      <c r="V50" s="118">
        <v>-259802</v>
      </c>
      <c r="W50" s="118">
        <v>-249811</v>
      </c>
      <c r="X50" s="118">
        <v>-235847</v>
      </c>
      <c r="Y50" s="118">
        <v>-220858</v>
      </c>
      <c r="Z50" s="118">
        <v>-224009</v>
      </c>
    </row>
    <row r="51" spans="1:26">
      <c r="A51" s="89" t="s">
        <v>58</v>
      </c>
      <c r="B51" s="265" t="s">
        <v>39</v>
      </c>
      <c r="C51" s="113">
        <v>-101904</v>
      </c>
      <c r="D51" s="113">
        <v>-131016</v>
      </c>
      <c r="E51" s="113">
        <v>-115755</v>
      </c>
      <c r="F51" s="113">
        <v>-105472</v>
      </c>
      <c r="G51" s="113">
        <v>-65488</v>
      </c>
      <c r="H51" s="113">
        <v>-41564</v>
      </c>
      <c r="I51" s="113">
        <v>-41729</v>
      </c>
      <c r="J51" s="113">
        <v>-40933</v>
      </c>
      <c r="K51" s="113">
        <v>-43564</v>
      </c>
      <c r="L51" s="113">
        <v>-38516</v>
      </c>
      <c r="M51" s="113">
        <v>-44093</v>
      </c>
      <c r="N51" s="113">
        <v>-47891</v>
      </c>
      <c r="O51" s="113">
        <v>-57768</v>
      </c>
      <c r="P51" s="113">
        <v>-52443</v>
      </c>
      <c r="Q51" s="113">
        <v>-53299</v>
      </c>
      <c r="R51" s="113">
        <v>-43087</v>
      </c>
      <c r="S51" s="113">
        <v>-43624</v>
      </c>
      <c r="T51" s="113">
        <v>-41722</v>
      </c>
      <c r="U51" s="126">
        <v>-35794</v>
      </c>
      <c r="V51" s="118">
        <v>-27317</v>
      </c>
      <c r="W51" s="118">
        <v>-26791</v>
      </c>
      <c r="X51" s="118">
        <v>-24369</v>
      </c>
      <c r="Y51" s="118">
        <v>-25227</v>
      </c>
      <c r="Z51" s="118">
        <v>-24608</v>
      </c>
    </row>
    <row r="52" spans="1:26">
      <c r="A52" s="89" t="s">
        <v>40</v>
      </c>
      <c r="B52" s="265" t="s">
        <v>41</v>
      </c>
      <c r="C52" s="128">
        <v>-139826</v>
      </c>
      <c r="D52" s="128">
        <v>-100035</v>
      </c>
      <c r="E52" s="128">
        <v>-34400</v>
      </c>
      <c r="F52" s="128">
        <v>-31223</v>
      </c>
      <c r="G52" s="128">
        <v>-70636</v>
      </c>
      <c r="H52" s="128">
        <v>-19846</v>
      </c>
      <c r="I52" s="128">
        <v>-16914</v>
      </c>
      <c r="J52" s="128">
        <v>-40011</v>
      </c>
      <c r="K52" s="128">
        <v>-39478</v>
      </c>
      <c r="L52" s="128">
        <v>-36921</v>
      </c>
      <c r="M52" s="128">
        <v>-33549</v>
      </c>
      <c r="N52" s="128">
        <v>-31547</v>
      </c>
      <c r="O52" s="128">
        <v>-33639</v>
      </c>
      <c r="P52" s="128">
        <v>-23443</v>
      </c>
      <c r="Q52" s="128">
        <v>-36749</v>
      </c>
      <c r="R52" s="128">
        <v>-22760</v>
      </c>
      <c r="S52" s="128">
        <v>-30091</v>
      </c>
      <c r="T52" s="128">
        <v>-18681</v>
      </c>
      <c r="U52" s="129">
        <v>-32161</v>
      </c>
      <c r="V52" s="122">
        <v>-11526</v>
      </c>
      <c r="W52" s="122">
        <v>-15290</v>
      </c>
      <c r="X52" s="122">
        <v>-11281</v>
      </c>
      <c r="Y52" s="122">
        <v>-5506</v>
      </c>
      <c r="Z52" s="122">
        <v>-5316</v>
      </c>
    </row>
    <row r="53" spans="1:26">
      <c r="A53" s="120" t="s">
        <v>42</v>
      </c>
      <c r="B53" s="266" t="s">
        <v>43</v>
      </c>
      <c r="C53" s="121">
        <v>252862</v>
      </c>
      <c r="D53" s="121">
        <v>238982</v>
      </c>
      <c r="E53" s="121">
        <v>354216</v>
      </c>
      <c r="F53" s="121">
        <v>308084</v>
      </c>
      <c r="G53" s="121">
        <v>89525</v>
      </c>
      <c r="H53" s="121">
        <v>222952</v>
      </c>
      <c r="I53" s="121">
        <v>198312</v>
      </c>
      <c r="J53" s="121">
        <v>171229</v>
      </c>
      <c r="K53" s="121">
        <v>129705</v>
      </c>
      <c r="L53" s="121">
        <v>218367</v>
      </c>
      <c r="M53" s="121">
        <v>180149</v>
      </c>
      <c r="N53" s="121">
        <v>131530</v>
      </c>
      <c r="O53" s="121">
        <v>68552</v>
      </c>
      <c r="P53" s="121">
        <f>SUM(P44:P52)+P42+P38</f>
        <v>86820</v>
      </c>
      <c r="Q53" s="121">
        <f>SUM(Q44:Q52)+Q42+Q38</f>
        <v>115959</v>
      </c>
      <c r="R53" s="121">
        <f>R38+R42+R45+R44+R46+R47+R48+R49+R50+R51+R52</f>
        <v>89052</v>
      </c>
      <c r="S53" s="121">
        <f>S38+S42+S45+S44+S46+S47+S48+S49+S50+S51+S52</f>
        <v>-52066</v>
      </c>
      <c r="T53" s="121">
        <f t="shared" ref="T53:Z53" si="8">T38+T42+T45+T44+T46+T47+T48+T49+T50+T51+T52</f>
        <v>56229</v>
      </c>
      <c r="U53" s="121">
        <f t="shared" si="8"/>
        <v>3940</v>
      </c>
      <c r="V53" s="121">
        <f t="shared" si="8"/>
        <v>21589</v>
      </c>
      <c r="W53" s="121">
        <f t="shared" si="8"/>
        <v>-46559</v>
      </c>
      <c r="X53" s="121">
        <f t="shared" si="8"/>
        <v>90912</v>
      </c>
      <c r="Y53" s="121">
        <f t="shared" si="8"/>
        <v>80013</v>
      </c>
      <c r="Z53" s="121">
        <f t="shared" si="8"/>
        <v>53810</v>
      </c>
    </row>
    <row r="54" spans="1:26">
      <c r="A54" s="89" t="s">
        <v>401</v>
      </c>
      <c r="B54" s="265" t="s">
        <v>402</v>
      </c>
      <c r="C54" s="118">
        <v>-70405</v>
      </c>
      <c r="D54" s="118">
        <v>-69457</v>
      </c>
      <c r="E54" s="118">
        <v>-70982</v>
      </c>
      <c r="F54" s="118">
        <v>-70345</v>
      </c>
      <c r="G54" s="118">
        <v>-64779</v>
      </c>
      <c r="H54" s="118">
        <v>-48472</v>
      </c>
      <c r="I54" s="118">
        <v>-49836</v>
      </c>
      <c r="J54" s="118">
        <v>-50035</v>
      </c>
      <c r="K54" s="118">
        <v>-51258</v>
      </c>
      <c r="L54" s="118">
        <v>-51053</v>
      </c>
      <c r="M54" s="118">
        <v>-51480</v>
      </c>
      <c r="N54" s="118">
        <v>-52075</v>
      </c>
      <c r="O54" s="118">
        <v>-52128</v>
      </c>
      <c r="P54" s="118">
        <v>-51203</v>
      </c>
      <c r="Q54" s="118">
        <v>-50810</v>
      </c>
      <c r="R54" s="118">
        <v>-31735</v>
      </c>
      <c r="S54" s="118">
        <v>0</v>
      </c>
      <c r="T54" s="118">
        <v>0</v>
      </c>
      <c r="U54" s="118">
        <v>0</v>
      </c>
      <c r="V54" s="118">
        <v>0</v>
      </c>
      <c r="W54" s="118">
        <v>0</v>
      </c>
      <c r="X54" s="118">
        <v>0</v>
      </c>
      <c r="Y54" s="118">
        <v>0</v>
      </c>
      <c r="Z54" s="118">
        <v>0</v>
      </c>
    </row>
    <row r="55" spans="1:26">
      <c r="A55" s="89" t="s">
        <v>44</v>
      </c>
      <c r="B55" s="265" t="s">
        <v>45</v>
      </c>
      <c r="C55" s="118">
        <v>0</v>
      </c>
      <c r="D55" s="118">
        <v>0</v>
      </c>
      <c r="E55" s="118">
        <v>0</v>
      </c>
      <c r="F55" s="118"/>
      <c r="G55" s="118">
        <v>0</v>
      </c>
      <c r="H55" s="118">
        <v>0</v>
      </c>
      <c r="I55" s="118"/>
      <c r="J55" s="118">
        <v>0</v>
      </c>
      <c r="K55" s="118">
        <v>0</v>
      </c>
      <c r="L55" s="118">
        <v>0</v>
      </c>
      <c r="M55" s="118">
        <v>0</v>
      </c>
      <c r="N55" s="118">
        <v>0</v>
      </c>
      <c r="O55" s="118">
        <v>0</v>
      </c>
      <c r="P55" s="118">
        <v>0</v>
      </c>
      <c r="Q55" s="118">
        <v>0</v>
      </c>
      <c r="R55" s="118">
        <v>0</v>
      </c>
      <c r="S55" s="118">
        <v>0</v>
      </c>
      <c r="T55" s="118">
        <v>0</v>
      </c>
      <c r="U55" s="118">
        <v>0</v>
      </c>
      <c r="V55" s="118">
        <v>0</v>
      </c>
      <c r="W55" s="118">
        <v>0</v>
      </c>
      <c r="X55" s="118">
        <f>+X25-Y25</f>
        <v>-2096</v>
      </c>
      <c r="Y55" s="118">
        <f>+Y25-Z25</f>
        <v>842</v>
      </c>
      <c r="Z55" s="118">
        <f>+Z25</f>
        <v>1254</v>
      </c>
    </row>
    <row r="56" spans="1:26">
      <c r="A56" s="153" t="s">
        <v>46</v>
      </c>
      <c r="B56" s="267" t="s">
        <v>47</v>
      </c>
      <c r="C56" s="154">
        <v>182457</v>
      </c>
      <c r="D56" s="154">
        <v>169525</v>
      </c>
      <c r="E56" s="154">
        <v>283234</v>
      </c>
      <c r="F56" s="154">
        <v>237739</v>
      </c>
      <c r="G56" s="154">
        <v>24746</v>
      </c>
      <c r="H56" s="154">
        <v>174480</v>
      </c>
      <c r="I56" s="154">
        <v>148476</v>
      </c>
      <c r="J56" s="154">
        <v>121194</v>
      </c>
      <c r="K56" s="154">
        <v>78447</v>
      </c>
      <c r="L56" s="154">
        <v>167314</v>
      </c>
      <c r="M56" s="154">
        <v>128669</v>
      </c>
      <c r="N56" s="154">
        <v>79455</v>
      </c>
      <c r="O56" s="154">
        <v>16424</v>
      </c>
      <c r="P56" s="154">
        <f>P54+P53</f>
        <v>35617</v>
      </c>
      <c r="Q56" s="154">
        <f>Q54+Q53</f>
        <v>65149</v>
      </c>
      <c r="R56" s="154">
        <f t="shared" ref="R56:W56" si="9">R53+R54</f>
        <v>57317</v>
      </c>
      <c r="S56" s="154">
        <f t="shared" si="9"/>
        <v>-52066</v>
      </c>
      <c r="T56" s="154">
        <f t="shared" si="9"/>
        <v>56229</v>
      </c>
      <c r="U56" s="154">
        <f t="shared" si="9"/>
        <v>3940</v>
      </c>
      <c r="V56" s="154">
        <f t="shared" si="9"/>
        <v>21589</v>
      </c>
      <c r="W56" s="154">
        <f t="shared" si="9"/>
        <v>-46559</v>
      </c>
      <c r="X56" s="154">
        <f>X53+X54+X55</f>
        <v>88816</v>
      </c>
      <c r="Y56" s="154">
        <f>Y53+Y54+Y55</f>
        <v>80855</v>
      </c>
      <c r="Z56" s="154">
        <f>Z53+Z54+Z55</f>
        <v>55064</v>
      </c>
    </row>
    <row r="57" spans="1:26" ht="15" thickBot="1">
      <c r="A57" s="89" t="s">
        <v>48</v>
      </c>
      <c r="B57" s="265" t="s">
        <v>49</v>
      </c>
      <c r="C57" s="123">
        <v>-61186</v>
      </c>
      <c r="D57" s="123">
        <v>-54763</v>
      </c>
      <c r="E57" s="123">
        <v>-66174</v>
      </c>
      <c r="F57" s="123">
        <v>-76138</v>
      </c>
      <c r="G57" s="123">
        <v>16133</v>
      </c>
      <c r="H57" s="123">
        <v>-43582</v>
      </c>
      <c r="I57" s="123">
        <v>-45333</v>
      </c>
      <c r="J57" s="123">
        <v>-35736</v>
      </c>
      <c r="K57" s="123">
        <v>-29309</v>
      </c>
      <c r="L57" s="123">
        <v>-57524</v>
      </c>
      <c r="M57" s="123">
        <v>-47453</v>
      </c>
      <c r="N57" s="123">
        <v>-39892</v>
      </c>
      <c r="O57" s="123">
        <v>-14420</v>
      </c>
      <c r="P57" s="123">
        <v>-25399</v>
      </c>
      <c r="Q57" s="123">
        <v>-31776</v>
      </c>
      <c r="R57" s="123">
        <v>-26052</v>
      </c>
      <c r="S57" s="123">
        <v>7140</v>
      </c>
      <c r="T57" s="123">
        <v>-15813</v>
      </c>
      <c r="U57" s="123">
        <v>-653</v>
      </c>
      <c r="V57" s="123">
        <v>-7073</v>
      </c>
      <c r="W57" s="123">
        <v>7326</v>
      </c>
      <c r="X57" s="123">
        <v>-20050</v>
      </c>
      <c r="Y57" s="123">
        <v>-16995</v>
      </c>
      <c r="Z57" s="123">
        <v>-10426</v>
      </c>
    </row>
    <row r="58" spans="1:26" ht="15" thickTop="1">
      <c r="A58" s="153" t="s">
        <v>50</v>
      </c>
      <c r="B58" s="267" t="s">
        <v>51</v>
      </c>
      <c r="C58" s="154">
        <v>121271</v>
      </c>
      <c r="D58" s="154">
        <v>114762</v>
      </c>
      <c r="E58" s="154">
        <v>217060</v>
      </c>
      <c r="F58" s="154">
        <v>161601</v>
      </c>
      <c r="G58" s="154">
        <v>40879</v>
      </c>
      <c r="H58" s="154">
        <v>130898</v>
      </c>
      <c r="I58" s="154">
        <v>103143</v>
      </c>
      <c r="J58" s="154">
        <v>85458</v>
      </c>
      <c r="K58" s="154">
        <v>49138</v>
      </c>
      <c r="L58" s="154">
        <v>109790</v>
      </c>
      <c r="M58" s="154">
        <v>81216</v>
      </c>
      <c r="N58" s="154">
        <v>39563</v>
      </c>
      <c r="O58" s="154">
        <v>2004</v>
      </c>
      <c r="P58" s="154">
        <f>SUM(P56:P57)</f>
        <v>10218</v>
      </c>
      <c r="Q58" s="154">
        <f>SUM(Q56:Q57)</f>
        <v>33373</v>
      </c>
      <c r="R58" s="154">
        <v>31265</v>
      </c>
      <c r="S58" s="154">
        <f>S56+S57</f>
        <v>-44926</v>
      </c>
      <c r="T58" s="154">
        <f t="shared" ref="T58:Z58" si="10">T56+T57</f>
        <v>40416</v>
      </c>
      <c r="U58" s="154">
        <f t="shared" si="10"/>
        <v>3287</v>
      </c>
      <c r="V58" s="154">
        <f t="shared" si="10"/>
        <v>14516</v>
      </c>
      <c r="W58" s="154">
        <f t="shared" si="10"/>
        <v>-39233</v>
      </c>
      <c r="X58" s="154">
        <f t="shared" si="10"/>
        <v>68766</v>
      </c>
      <c r="Y58" s="154">
        <f t="shared" si="10"/>
        <v>63860</v>
      </c>
      <c r="Z58" s="154">
        <f t="shared" si="10"/>
        <v>44638</v>
      </c>
    </row>
    <row r="59" spans="1:26">
      <c r="A59" s="124" t="s">
        <v>52</v>
      </c>
      <c r="B59" s="265" t="s">
        <v>53</v>
      </c>
      <c r="C59" s="118">
        <v>121271</v>
      </c>
      <c r="D59" s="118">
        <v>114762</v>
      </c>
      <c r="E59" s="118">
        <v>217060</v>
      </c>
      <c r="F59" s="118">
        <v>161601</v>
      </c>
      <c r="G59" s="118">
        <v>40879</v>
      </c>
      <c r="H59" s="118">
        <v>130898</v>
      </c>
      <c r="I59" s="118">
        <v>103143</v>
      </c>
      <c r="J59" s="118">
        <v>85458</v>
      </c>
      <c r="K59" s="118">
        <v>49138</v>
      </c>
      <c r="L59" s="118">
        <v>109790</v>
      </c>
      <c r="M59" s="118">
        <v>81216</v>
      </c>
      <c r="N59" s="118">
        <v>39563</v>
      </c>
      <c r="O59" s="118">
        <v>2004</v>
      </c>
      <c r="P59" s="118">
        <v>10218</v>
      </c>
      <c r="Q59" s="118">
        <v>33373</v>
      </c>
      <c r="R59" s="118">
        <v>31265</v>
      </c>
      <c r="S59" s="118">
        <v>-44926</v>
      </c>
      <c r="T59" s="118">
        <v>40416</v>
      </c>
      <c r="U59" s="118">
        <v>3287</v>
      </c>
      <c r="V59" s="118">
        <v>14516</v>
      </c>
      <c r="W59" s="118">
        <v>-39233</v>
      </c>
      <c r="X59" s="118">
        <v>68766</v>
      </c>
      <c r="Y59" s="118">
        <v>63860</v>
      </c>
      <c r="Z59" s="118">
        <v>44638</v>
      </c>
    </row>
    <row r="60" spans="1:26" ht="25.5">
      <c r="A60" s="120" t="s">
        <v>382</v>
      </c>
      <c r="B60" s="266" t="s">
        <v>381</v>
      </c>
      <c r="C60" s="161">
        <v>0.81999999999999984</v>
      </c>
      <c r="D60" s="161">
        <v>0.78140000000000009</v>
      </c>
      <c r="E60" s="161">
        <v>1.4723946100649103</v>
      </c>
      <c r="F60" s="161">
        <v>1.0962053899350896</v>
      </c>
      <c r="G60" s="161">
        <v>0.31168820088759092</v>
      </c>
      <c r="H60" s="161">
        <v>1.35</v>
      </c>
      <c r="I60" s="161">
        <v>1.22</v>
      </c>
      <c r="J60" s="161">
        <v>1.01</v>
      </c>
      <c r="K60" s="161">
        <v>0.58999999999999986</v>
      </c>
      <c r="L60" s="161">
        <v>1.2962225591921244</v>
      </c>
      <c r="M60" s="161">
        <v>0.96377744080787564</v>
      </c>
      <c r="N60" s="161">
        <v>0.47</v>
      </c>
      <c r="O60" s="161">
        <v>2.0000000000000018E-2</v>
      </c>
      <c r="P60" s="161">
        <v>0.12</v>
      </c>
      <c r="Q60" s="161">
        <v>0.4</v>
      </c>
      <c r="R60" s="161">
        <v>0.37</v>
      </c>
      <c r="S60" s="161">
        <v>-0.63000000000000012</v>
      </c>
      <c r="T60" s="155">
        <v>0.48</v>
      </c>
      <c r="U60" s="155">
        <v>0.04</v>
      </c>
      <c r="V60" s="155">
        <v>0.26</v>
      </c>
      <c r="W60" s="155">
        <v>-0.69885756658269138</v>
      </c>
      <c r="X60" s="155">
        <v>1.22</v>
      </c>
      <c r="Y60" s="155">
        <v>1.23</v>
      </c>
      <c r="Z60" s="155">
        <v>0.87</v>
      </c>
    </row>
    <row r="67" spans="1:26" ht="15">
      <c r="A67"/>
      <c r="B67"/>
      <c r="C67"/>
      <c r="D67"/>
      <c r="E67"/>
      <c r="F67"/>
      <c r="G67"/>
      <c r="H67"/>
      <c r="I67"/>
      <c r="J67"/>
      <c r="K67"/>
      <c r="L67"/>
      <c r="M67"/>
      <c r="N67"/>
      <c r="O67"/>
      <c r="P67"/>
      <c r="Q67"/>
      <c r="R67"/>
      <c r="S67"/>
      <c r="T67"/>
      <c r="U67"/>
      <c r="V67"/>
      <c r="W67"/>
      <c r="X67"/>
      <c r="Y67"/>
    </row>
    <row r="68" spans="1:26" ht="15">
      <c r="A68"/>
      <c r="B68"/>
      <c r="C68"/>
      <c r="D68"/>
      <c r="E68"/>
      <c r="F68"/>
      <c r="G68"/>
      <c r="H68"/>
      <c r="I68"/>
      <c r="J68"/>
      <c r="K68"/>
      <c r="L68"/>
      <c r="M68"/>
      <c r="N68"/>
      <c r="O68"/>
      <c r="P68"/>
      <c r="Q68"/>
      <c r="R68"/>
      <c r="S68"/>
      <c r="T68"/>
      <c r="U68"/>
      <c r="V68"/>
      <c r="W68"/>
      <c r="X68"/>
      <c r="Y68"/>
    </row>
    <row r="69" spans="1:26" ht="15">
      <c r="A69"/>
      <c r="B69"/>
      <c r="C69"/>
      <c r="D69"/>
      <c r="E69"/>
      <c r="F69"/>
      <c r="G69"/>
      <c r="H69"/>
      <c r="I69"/>
      <c r="J69"/>
      <c r="K69"/>
      <c r="L69"/>
      <c r="M69"/>
      <c r="N69"/>
      <c r="O69"/>
      <c r="P69"/>
      <c r="Q69"/>
      <c r="R69"/>
      <c r="S69"/>
      <c r="T69"/>
      <c r="U69"/>
      <c r="V69"/>
      <c r="W69"/>
      <c r="X69"/>
      <c r="Y69"/>
    </row>
    <row r="70" spans="1:26" ht="15">
      <c r="A70"/>
      <c r="B70"/>
      <c r="C70"/>
      <c r="D70"/>
      <c r="E70"/>
      <c r="F70"/>
      <c r="G70"/>
      <c r="H70"/>
      <c r="I70"/>
      <c r="J70"/>
      <c r="K70"/>
      <c r="L70"/>
      <c r="M70"/>
      <c r="N70"/>
      <c r="O70"/>
      <c r="P70"/>
      <c r="Q70"/>
      <c r="R70"/>
      <c r="S70"/>
      <c r="T70"/>
      <c r="U70"/>
      <c r="V70"/>
      <c r="W70"/>
      <c r="X70"/>
      <c r="Y70"/>
    </row>
    <row r="71" spans="1:26" ht="18">
      <c r="A71" s="204" t="s">
        <v>447</v>
      </c>
      <c r="B71"/>
      <c r="C71"/>
      <c r="D71"/>
      <c r="E71"/>
      <c r="F71"/>
      <c r="G71"/>
      <c r="H71"/>
      <c r="I71"/>
      <c r="J71"/>
      <c r="K71"/>
      <c r="L71"/>
      <c r="M71"/>
      <c r="N71"/>
      <c r="O71"/>
      <c r="P71"/>
      <c r="Q71"/>
      <c r="R71"/>
      <c r="S71"/>
      <c r="T71"/>
      <c r="U71"/>
      <c r="V71"/>
      <c r="W71"/>
      <c r="X71"/>
      <c r="Y71"/>
    </row>
    <row r="72" spans="1:26" ht="15">
      <c r="A72"/>
      <c r="B72"/>
      <c r="C72"/>
      <c r="D72"/>
      <c r="E72"/>
      <c r="F72"/>
      <c r="G72"/>
      <c r="H72"/>
      <c r="I72"/>
      <c r="J72"/>
      <c r="K72"/>
      <c r="L72"/>
      <c r="M72"/>
      <c r="N72"/>
      <c r="O72"/>
      <c r="P72"/>
      <c r="Q72"/>
      <c r="R72"/>
      <c r="S72"/>
      <c r="T72"/>
      <c r="U72"/>
      <c r="V72"/>
      <c r="W72"/>
      <c r="X72"/>
      <c r="Y72"/>
    </row>
    <row r="73" spans="1:26" ht="15">
      <c r="A73" s="5" t="s">
        <v>2</v>
      </c>
      <c r="B73" s="6" t="s">
        <v>3</v>
      </c>
      <c r="C73"/>
      <c r="D73"/>
      <c r="E73"/>
      <c r="F73"/>
      <c r="G73"/>
      <c r="H73"/>
      <c r="I73"/>
      <c r="J73"/>
      <c r="K73"/>
      <c r="L73"/>
      <c r="M73"/>
      <c r="N73"/>
      <c r="O73"/>
      <c r="P73"/>
      <c r="Q73"/>
      <c r="R73"/>
      <c r="S73"/>
      <c r="T73"/>
      <c r="U73"/>
      <c r="V73"/>
      <c r="W73"/>
      <c r="X73"/>
      <c r="Y73"/>
    </row>
    <row r="74" spans="1:26" ht="30.6" customHeight="1">
      <c r="A74" s="196" t="s">
        <v>4</v>
      </c>
      <c r="B74" s="196" t="s">
        <v>5</v>
      </c>
      <c r="C74" s="197" t="s">
        <v>11</v>
      </c>
      <c r="D74" s="197" t="s">
        <v>10</v>
      </c>
      <c r="E74" s="197" t="s">
        <v>9</v>
      </c>
      <c r="F74" s="197" t="s">
        <v>8</v>
      </c>
      <c r="G74" s="197" t="s">
        <v>7</v>
      </c>
      <c r="H74" s="197" t="s">
        <v>6</v>
      </c>
      <c r="I74" s="197" t="s">
        <v>367</v>
      </c>
      <c r="J74" s="197" t="s">
        <v>379</v>
      </c>
      <c r="K74" s="197" t="s">
        <v>400</v>
      </c>
      <c r="L74" s="197" t="s">
        <v>418</v>
      </c>
      <c r="M74" s="197" t="s">
        <v>430</v>
      </c>
      <c r="N74" s="197" t="s">
        <v>437</v>
      </c>
      <c r="O74" s="197" t="s">
        <v>439</v>
      </c>
      <c r="P74" s="197" t="s">
        <v>441</v>
      </c>
      <c r="Q74" s="197" t="s">
        <v>445</v>
      </c>
      <c r="R74" s="197" t="s">
        <v>449</v>
      </c>
      <c r="S74" s="197" t="s">
        <v>451</v>
      </c>
      <c r="T74" s="197">
        <v>43281</v>
      </c>
      <c r="U74" s="197">
        <v>43373</v>
      </c>
      <c r="V74" s="197">
        <v>43464</v>
      </c>
      <c r="W74" s="197">
        <v>43555</v>
      </c>
      <c r="X74" s="197">
        <v>43646</v>
      </c>
      <c r="Y74" s="197">
        <v>43738</v>
      </c>
      <c r="Z74" s="197">
        <v>43830</v>
      </c>
    </row>
    <row r="75" spans="1:26">
      <c r="A75" s="28"/>
      <c r="B75" s="199"/>
      <c r="C75" s="117"/>
      <c r="D75" s="117"/>
      <c r="E75" s="117"/>
      <c r="F75" s="117"/>
      <c r="G75" s="117"/>
      <c r="H75" s="117"/>
      <c r="I75" s="117"/>
      <c r="J75" s="117"/>
      <c r="K75" s="117"/>
      <c r="L75" s="117"/>
      <c r="M75" s="117"/>
      <c r="N75" s="117"/>
      <c r="O75" s="117"/>
      <c r="P75" s="117"/>
      <c r="Q75" s="117"/>
      <c r="R75" s="117"/>
      <c r="S75" s="117"/>
      <c r="T75" s="117"/>
      <c r="U75" s="117"/>
      <c r="V75" s="117"/>
      <c r="W75" s="117"/>
      <c r="X75" s="117"/>
      <c r="Y75" s="117"/>
      <c r="Z75" s="117"/>
    </row>
    <row r="76" spans="1:26">
      <c r="A76" s="89" t="s">
        <v>12</v>
      </c>
      <c r="B76" s="200" t="s">
        <v>13</v>
      </c>
      <c r="C76" s="118">
        <v>425840</v>
      </c>
      <c r="D76" s="118">
        <v>864176</v>
      </c>
      <c r="E76" s="118">
        <v>1340613</v>
      </c>
      <c r="F76" s="118">
        <v>1795097</v>
      </c>
      <c r="G76" s="118">
        <v>402617</v>
      </c>
      <c r="H76" s="118">
        <v>901581</v>
      </c>
      <c r="I76" s="118">
        <v>1466703</v>
      </c>
      <c r="J76" s="118">
        <v>2069758</v>
      </c>
      <c r="K76" s="118">
        <v>622538</v>
      </c>
      <c r="L76" s="118">
        <v>1270607</v>
      </c>
      <c r="M76" s="118">
        <v>1929628</v>
      </c>
      <c r="N76" s="118">
        <v>2584563</v>
      </c>
      <c r="O76" s="118">
        <v>652353</v>
      </c>
      <c r="P76" s="118">
        <v>1317560</v>
      </c>
      <c r="Q76" s="118">
        <v>2011377</v>
      </c>
      <c r="R76" s="118">
        <v>2665218</v>
      </c>
      <c r="S76" s="118">
        <v>635030</v>
      </c>
      <c r="T76" s="118">
        <v>1348342</v>
      </c>
      <c r="U76" s="118">
        <v>2053468</v>
      </c>
      <c r="V76" s="118">
        <v>2983829</v>
      </c>
      <c r="W76" s="118">
        <v>1035086</v>
      </c>
      <c r="X76" s="118">
        <v>2094595</v>
      </c>
      <c r="Y76" s="118">
        <v>3147967</v>
      </c>
      <c r="Z76" s="118">
        <v>4188083</v>
      </c>
    </row>
    <row r="77" spans="1:26">
      <c r="A77" s="89" t="s">
        <v>14</v>
      </c>
      <c r="B77" s="200" t="s">
        <v>15</v>
      </c>
      <c r="C77" s="119">
        <v>-155260</v>
      </c>
      <c r="D77" s="119">
        <v>-317351</v>
      </c>
      <c r="E77" s="119">
        <v>-497726</v>
      </c>
      <c r="F77" s="119">
        <v>-676813</v>
      </c>
      <c r="G77" s="119">
        <v>-148931</v>
      </c>
      <c r="H77" s="119">
        <v>-310860</v>
      </c>
      <c r="I77" s="119">
        <v>-470315</v>
      </c>
      <c r="J77" s="119">
        <v>-647111</v>
      </c>
      <c r="K77" s="119">
        <v>-187117</v>
      </c>
      <c r="L77" s="119">
        <v>-374668</v>
      </c>
      <c r="M77" s="119">
        <v>-566500</v>
      </c>
      <c r="N77" s="119">
        <v>-758411</v>
      </c>
      <c r="O77" s="119">
        <v>-185538</v>
      </c>
      <c r="P77" s="119">
        <v>-369270</v>
      </c>
      <c r="Q77" s="119">
        <v>-559304</v>
      </c>
      <c r="R77" s="119">
        <v>-738474</v>
      </c>
      <c r="S77" s="119">
        <v>-185118</v>
      </c>
      <c r="T77" s="119">
        <v>-402852</v>
      </c>
      <c r="U77" s="119">
        <v>-600389</v>
      </c>
      <c r="V77" s="119">
        <v>-876978</v>
      </c>
      <c r="W77" s="119">
        <v>-264644</v>
      </c>
      <c r="X77" s="119">
        <v>-529456</v>
      </c>
      <c r="Y77" s="119">
        <v>-784520</v>
      </c>
      <c r="Z77" s="119">
        <v>-1019324</v>
      </c>
    </row>
    <row r="78" spans="1:26">
      <c r="A78" s="120" t="s">
        <v>16</v>
      </c>
      <c r="B78" s="201" t="s">
        <v>17</v>
      </c>
      <c r="C78" s="121">
        <v>270580</v>
      </c>
      <c r="D78" s="121">
        <v>546825</v>
      </c>
      <c r="E78" s="121">
        <v>842887</v>
      </c>
      <c r="F78" s="121">
        <v>1118284</v>
      </c>
      <c r="G78" s="121">
        <v>253686</v>
      </c>
      <c r="H78" s="121">
        <v>590721</v>
      </c>
      <c r="I78" s="121">
        <v>996388</v>
      </c>
      <c r="J78" s="121">
        <v>1422647</v>
      </c>
      <c r="K78" s="121">
        <v>435421</v>
      </c>
      <c r="L78" s="121">
        <v>895939</v>
      </c>
      <c r="M78" s="121">
        <v>1363128</v>
      </c>
      <c r="N78" s="121">
        <v>1826152</v>
      </c>
      <c r="O78" s="121">
        <v>466815</v>
      </c>
      <c r="P78" s="121">
        <v>948290</v>
      </c>
      <c r="Q78" s="121">
        <v>1452073</v>
      </c>
      <c r="R78" s="121">
        <v>1926744</v>
      </c>
      <c r="S78" s="121">
        <v>449912</v>
      </c>
      <c r="T78" s="121">
        <v>945490</v>
      </c>
      <c r="U78" s="121">
        <v>1453079</v>
      </c>
      <c r="V78" s="121">
        <v>2106851</v>
      </c>
      <c r="W78" s="121">
        <v>770442</v>
      </c>
      <c r="X78" s="121">
        <v>1565139</v>
      </c>
      <c r="Y78" s="121">
        <v>2363447</v>
      </c>
      <c r="Z78" s="121">
        <v>3168759</v>
      </c>
    </row>
    <row r="79" spans="1:26">
      <c r="A79" s="89"/>
      <c r="B79" s="200"/>
      <c r="C79" s="118"/>
      <c r="D79" s="118"/>
      <c r="E79" s="118"/>
      <c r="F79" s="118"/>
      <c r="G79" s="118"/>
      <c r="H79" s="118"/>
      <c r="I79" s="118"/>
      <c r="J79" s="118"/>
      <c r="K79" s="118"/>
      <c r="L79" s="118"/>
      <c r="M79" s="118"/>
      <c r="N79" s="118"/>
      <c r="O79" s="118"/>
      <c r="P79" s="118"/>
      <c r="Q79" s="118"/>
      <c r="R79" s="118"/>
      <c r="S79" s="118"/>
      <c r="T79" s="118"/>
      <c r="U79" s="118"/>
      <c r="V79" s="118"/>
      <c r="W79" s="118"/>
      <c r="X79" s="118"/>
      <c r="Y79" s="118"/>
      <c r="Z79" s="118"/>
    </row>
    <row r="80" spans="1:26">
      <c r="A80" s="89" t="s">
        <v>18</v>
      </c>
      <c r="B80" s="200" t="s">
        <v>19</v>
      </c>
      <c r="C80" s="118">
        <v>84293</v>
      </c>
      <c r="D80" s="118">
        <v>176588</v>
      </c>
      <c r="E80" s="118">
        <v>269357</v>
      </c>
      <c r="F80" s="118">
        <v>357243</v>
      </c>
      <c r="G80" s="118">
        <v>82267</v>
      </c>
      <c r="H80" s="118">
        <v>209877</v>
      </c>
      <c r="I80" s="118">
        <v>348189</v>
      </c>
      <c r="J80" s="118">
        <v>493845</v>
      </c>
      <c r="K80" s="118">
        <v>146553</v>
      </c>
      <c r="L80" s="118">
        <v>293673</v>
      </c>
      <c r="M80" s="118">
        <v>453786</v>
      </c>
      <c r="N80" s="118">
        <v>608012</v>
      </c>
      <c r="O80" s="118">
        <v>148505</v>
      </c>
      <c r="P80" s="118">
        <v>307991</v>
      </c>
      <c r="Q80" s="118">
        <v>458435</v>
      </c>
      <c r="R80" s="118">
        <v>601481</v>
      </c>
      <c r="S80" s="118">
        <v>149911</v>
      </c>
      <c r="T80" s="118">
        <v>321650</v>
      </c>
      <c r="U80" s="118">
        <v>495399</v>
      </c>
      <c r="V80" s="118">
        <v>724714</v>
      </c>
      <c r="W80" s="118">
        <v>251853</v>
      </c>
      <c r="X80" s="118">
        <v>508407</v>
      </c>
      <c r="Y80" s="118">
        <v>767949</v>
      </c>
      <c r="Z80" s="118">
        <v>1042700</v>
      </c>
    </row>
    <row r="81" spans="1:26">
      <c r="A81" s="89" t="s">
        <v>20</v>
      </c>
      <c r="B81" s="200" t="s">
        <v>21</v>
      </c>
      <c r="C81" s="119">
        <v>-11741</v>
      </c>
      <c r="D81" s="119">
        <v>-22799</v>
      </c>
      <c r="E81" s="119">
        <v>-35200</v>
      </c>
      <c r="F81" s="119">
        <v>-46744</v>
      </c>
      <c r="G81" s="119">
        <v>-10405</v>
      </c>
      <c r="H81" s="119">
        <v>-27268</v>
      </c>
      <c r="I81" s="119">
        <v>-46603</v>
      </c>
      <c r="J81" s="119">
        <v>-71143</v>
      </c>
      <c r="K81" s="119">
        <v>-23516</v>
      </c>
      <c r="L81" s="119">
        <v>-48746</v>
      </c>
      <c r="M81" s="119">
        <v>-78206</v>
      </c>
      <c r="N81" s="119">
        <v>-114792</v>
      </c>
      <c r="O81" s="119">
        <v>-20680</v>
      </c>
      <c r="P81" s="119">
        <v>-55952</v>
      </c>
      <c r="Q81" s="119">
        <v>-86871</v>
      </c>
      <c r="R81" s="119">
        <v>-115502</v>
      </c>
      <c r="S81" s="119">
        <v>-29237</v>
      </c>
      <c r="T81" s="119">
        <v>-68993</v>
      </c>
      <c r="U81" s="119">
        <v>-110727</v>
      </c>
      <c r="V81" s="119">
        <v>-157324</v>
      </c>
      <c r="W81" s="119">
        <v>-45970</v>
      </c>
      <c r="X81" s="119">
        <v>-101320</v>
      </c>
      <c r="Y81" s="119">
        <v>-155339</v>
      </c>
      <c r="Z81" s="119">
        <v>-222763</v>
      </c>
    </row>
    <row r="82" spans="1:26">
      <c r="A82" s="120" t="s">
        <v>22</v>
      </c>
      <c r="B82" s="201" t="s">
        <v>23</v>
      </c>
      <c r="C82" s="121">
        <v>72552</v>
      </c>
      <c r="D82" s="121">
        <v>153789</v>
      </c>
      <c r="E82" s="121">
        <v>234157</v>
      </c>
      <c r="F82" s="121">
        <v>310499</v>
      </c>
      <c r="G82" s="121">
        <v>71862</v>
      </c>
      <c r="H82" s="121">
        <v>182609</v>
      </c>
      <c r="I82" s="121">
        <v>301586</v>
      </c>
      <c r="J82" s="121">
        <v>422702</v>
      </c>
      <c r="K82" s="121">
        <v>123037</v>
      </c>
      <c r="L82" s="121">
        <v>244927</v>
      </c>
      <c r="M82" s="121">
        <v>375580</v>
      </c>
      <c r="N82" s="121">
        <v>493220</v>
      </c>
      <c r="O82" s="121">
        <v>127825</v>
      </c>
      <c r="P82" s="121">
        <v>252039</v>
      </c>
      <c r="Q82" s="121">
        <v>371564</v>
      </c>
      <c r="R82" s="121">
        <v>485979</v>
      </c>
      <c r="S82" s="121">
        <v>120674</v>
      </c>
      <c r="T82" s="121">
        <v>252657</v>
      </c>
      <c r="U82" s="121">
        <v>384672</v>
      </c>
      <c r="V82" s="121">
        <v>567390</v>
      </c>
      <c r="W82" s="121">
        <v>205883</v>
      </c>
      <c r="X82" s="121">
        <v>407087</v>
      </c>
      <c r="Y82" s="121">
        <v>612610</v>
      </c>
      <c r="Z82" s="121">
        <v>819937</v>
      </c>
    </row>
    <row r="83" spans="1:26">
      <c r="A83" s="89"/>
      <c r="B83" s="200"/>
      <c r="C83" s="118"/>
      <c r="D83" s="118"/>
      <c r="E83" s="118"/>
      <c r="F83" s="118"/>
      <c r="G83" s="118"/>
      <c r="H83" s="118"/>
      <c r="I83" s="118"/>
      <c r="J83" s="118"/>
      <c r="K83" s="118"/>
      <c r="L83" s="118"/>
      <c r="M83" s="118"/>
      <c r="N83" s="118"/>
      <c r="O83" s="118"/>
      <c r="P83" s="118"/>
      <c r="Q83" s="118"/>
      <c r="R83" s="118"/>
      <c r="S83" s="118"/>
      <c r="T83" s="118"/>
      <c r="U83" s="118"/>
      <c r="V83" s="118"/>
      <c r="W83" s="118"/>
      <c r="X83" s="118"/>
      <c r="Y83" s="118"/>
      <c r="Z83" s="118"/>
    </row>
    <row r="84" spans="1:26">
      <c r="A84" s="89" t="s">
        <v>24</v>
      </c>
      <c r="B84" s="200" t="s">
        <v>25</v>
      </c>
      <c r="C84" s="118">
        <v>0</v>
      </c>
      <c r="D84" s="118">
        <v>3302</v>
      </c>
      <c r="E84" s="118">
        <v>3302</v>
      </c>
      <c r="F84" s="118">
        <v>3303</v>
      </c>
      <c r="G84" s="118">
        <v>0</v>
      </c>
      <c r="H84" s="118">
        <v>5230</v>
      </c>
      <c r="I84" s="118">
        <v>4394</v>
      </c>
      <c r="J84" s="118">
        <v>4394</v>
      </c>
      <c r="K84" s="118">
        <v>0</v>
      </c>
      <c r="L84" s="118">
        <v>5758</v>
      </c>
      <c r="M84" s="118">
        <v>5777</v>
      </c>
      <c r="N84" s="118">
        <v>5801</v>
      </c>
      <c r="O84" s="118">
        <v>23</v>
      </c>
      <c r="P84" s="118">
        <v>4693</v>
      </c>
      <c r="Q84" s="118">
        <v>4693</v>
      </c>
      <c r="R84" s="118">
        <v>10360</v>
      </c>
      <c r="S84" s="118">
        <v>25</v>
      </c>
      <c r="T84" s="118">
        <v>809</v>
      </c>
      <c r="U84" s="118">
        <v>4780</v>
      </c>
      <c r="V84" s="118">
        <v>4860</v>
      </c>
      <c r="W84" s="118">
        <v>208</v>
      </c>
      <c r="X84" s="118">
        <v>1556</v>
      </c>
      <c r="Y84" s="118">
        <v>6007</v>
      </c>
      <c r="Z84" s="118">
        <v>6007</v>
      </c>
    </row>
    <row r="85" spans="1:26">
      <c r="A85" s="89" t="s">
        <v>26</v>
      </c>
      <c r="B85" s="200" t="s">
        <v>27</v>
      </c>
      <c r="C85" s="118">
        <v>13721</v>
      </c>
      <c r="D85" s="118">
        <v>24874</v>
      </c>
      <c r="E85" s="118">
        <v>43391</v>
      </c>
      <c r="F85" s="118">
        <v>63723</v>
      </c>
      <c r="G85" s="118">
        <v>20055</v>
      </c>
      <c r="H85" s="118">
        <v>67864</v>
      </c>
      <c r="I85" s="118">
        <v>121106</v>
      </c>
      <c r="J85" s="118">
        <v>183461</v>
      </c>
      <c r="K85" s="118">
        <v>52035</v>
      </c>
      <c r="L85" s="118">
        <v>109855</v>
      </c>
      <c r="M85" s="118">
        <v>177652</v>
      </c>
      <c r="N85" s="118">
        <v>255191</v>
      </c>
      <c r="O85" s="118">
        <v>65661</v>
      </c>
      <c r="P85" s="118">
        <v>126458</v>
      </c>
      <c r="Q85" s="118">
        <v>186112</v>
      </c>
      <c r="R85" s="118">
        <v>251408</v>
      </c>
      <c r="S85" s="118">
        <v>75412</v>
      </c>
      <c r="T85" s="118">
        <v>138590</v>
      </c>
      <c r="U85" s="118">
        <v>201096</v>
      </c>
      <c r="V85" s="118">
        <v>330773</v>
      </c>
      <c r="W85" s="118">
        <v>167997</v>
      </c>
      <c r="X85" s="118">
        <v>326032</v>
      </c>
      <c r="Y85" s="118">
        <v>501728</v>
      </c>
      <c r="Z85" s="118">
        <v>682415</v>
      </c>
    </row>
    <row r="86" spans="1:26">
      <c r="A86" s="89" t="s">
        <v>28</v>
      </c>
      <c r="B86" s="200" t="s">
        <v>29</v>
      </c>
      <c r="C86" s="118">
        <v>3169</v>
      </c>
      <c r="D86" s="118">
        <v>5476</v>
      </c>
      <c r="E86" s="118">
        <v>5389</v>
      </c>
      <c r="F86" s="118">
        <v>24465</v>
      </c>
      <c r="G86" s="118">
        <v>23033</v>
      </c>
      <c r="H86" s="118">
        <v>35200</v>
      </c>
      <c r="I86" s="118">
        <v>35305</v>
      </c>
      <c r="J86" s="118">
        <v>47752</v>
      </c>
      <c r="K86" s="118">
        <v>474</v>
      </c>
      <c r="L86" s="118">
        <v>42433</v>
      </c>
      <c r="M86" s="118">
        <v>42437</v>
      </c>
      <c r="N86" s="118">
        <v>46199</v>
      </c>
      <c r="O86" s="118">
        <v>984</v>
      </c>
      <c r="P86" s="118">
        <v>21095</v>
      </c>
      <c r="Q86" s="118">
        <v>25543</v>
      </c>
      <c r="R86" s="118">
        <v>28398</v>
      </c>
      <c r="S86" s="118">
        <v>8393</v>
      </c>
      <c r="T86" s="118">
        <v>6726</v>
      </c>
      <c r="U86" s="118">
        <v>30626</v>
      </c>
      <c r="V86" s="118">
        <v>48838</v>
      </c>
      <c r="W86" s="118">
        <v>-7637</v>
      </c>
      <c r="X86" s="118">
        <v>-19998</v>
      </c>
      <c r="Y86" s="118">
        <v>-40531</v>
      </c>
      <c r="Z86" s="118">
        <v>-31836</v>
      </c>
    </row>
    <row r="87" spans="1:26">
      <c r="A87" s="89" t="s">
        <v>30</v>
      </c>
      <c r="B87" s="200" t="s">
        <v>31</v>
      </c>
      <c r="C87" s="118">
        <v>-135</v>
      </c>
      <c r="D87" s="118">
        <v>-156</v>
      </c>
      <c r="E87" s="118">
        <v>-156</v>
      </c>
      <c r="F87" s="118">
        <v>-156</v>
      </c>
      <c r="G87" s="118">
        <v>0</v>
      </c>
      <c r="H87" s="118">
        <v>0</v>
      </c>
      <c r="I87" s="118">
        <v>0</v>
      </c>
      <c r="J87" s="118">
        <v>0</v>
      </c>
      <c r="K87" s="118">
        <v>361</v>
      </c>
      <c r="L87" s="118">
        <v>140</v>
      </c>
      <c r="M87" s="118">
        <v>256</v>
      </c>
      <c r="N87" s="118">
        <v>-77</v>
      </c>
      <c r="O87" s="118">
        <v>821</v>
      </c>
      <c r="P87" s="118">
        <v>1643</v>
      </c>
      <c r="Q87" s="118">
        <v>5436</v>
      </c>
      <c r="R87" s="118">
        <v>3304</v>
      </c>
      <c r="S87" s="118">
        <v>1516</v>
      </c>
      <c r="T87" s="118">
        <v>2823</v>
      </c>
      <c r="U87" s="118">
        <v>4612</v>
      </c>
      <c r="V87" s="118">
        <v>-9997</v>
      </c>
      <c r="W87" s="118">
        <v>1926</v>
      </c>
      <c r="X87" s="118">
        <v>-1083</v>
      </c>
      <c r="Y87" s="118">
        <v>-4642</v>
      </c>
      <c r="Z87" s="118">
        <v>-4385</v>
      </c>
    </row>
    <row r="88" spans="1:26">
      <c r="A88" s="89" t="s">
        <v>32</v>
      </c>
      <c r="B88" s="200" t="s">
        <v>33</v>
      </c>
      <c r="C88" s="118">
        <v>5632</v>
      </c>
      <c r="D88" s="118">
        <v>16390</v>
      </c>
      <c r="E88" s="118">
        <v>28169</v>
      </c>
      <c r="F88" s="118">
        <v>37937</v>
      </c>
      <c r="G88" s="118">
        <v>6357</v>
      </c>
      <c r="H88" s="118">
        <v>16915</v>
      </c>
      <c r="I88" s="118">
        <v>38317</v>
      </c>
      <c r="J88" s="118">
        <v>60811</v>
      </c>
      <c r="K88" s="118">
        <v>31073</v>
      </c>
      <c r="L88" s="118">
        <v>83780</v>
      </c>
      <c r="M88" s="118">
        <v>105410</v>
      </c>
      <c r="N88" s="118">
        <v>130324</v>
      </c>
      <c r="O88" s="118">
        <v>23797</v>
      </c>
      <c r="P88" s="118">
        <v>65716</v>
      </c>
      <c r="Q88" s="118">
        <v>102319</v>
      </c>
      <c r="R88" s="118">
        <v>131282</v>
      </c>
      <c r="S88" s="118">
        <v>38683</v>
      </c>
      <c r="T88" s="118">
        <v>52673</v>
      </c>
      <c r="U88" s="118">
        <v>68441</v>
      </c>
      <c r="V88" s="118">
        <v>387778</v>
      </c>
      <c r="W88" s="118">
        <v>37219</v>
      </c>
      <c r="X88" s="118">
        <v>108851</v>
      </c>
      <c r="Y88" s="118">
        <v>139547</v>
      </c>
      <c r="Z88" s="118">
        <v>182705</v>
      </c>
    </row>
    <row r="89" spans="1:26" ht="25.5">
      <c r="A89" s="89" t="s">
        <v>34</v>
      </c>
      <c r="B89" s="200" t="s">
        <v>35</v>
      </c>
      <c r="C89" s="118">
        <v>-57776</v>
      </c>
      <c r="D89" s="118">
        <v>-111153</v>
      </c>
      <c r="E89" s="118">
        <v>-155383</v>
      </c>
      <c r="F89" s="118">
        <v>-310966</v>
      </c>
      <c r="G89" s="118">
        <v>-54759</v>
      </c>
      <c r="H89" s="118">
        <v>-133439</v>
      </c>
      <c r="I89" s="118">
        <v>-225972</v>
      </c>
      <c r="J89" s="118">
        <v>-301876</v>
      </c>
      <c r="K89" s="118">
        <v>-77282</v>
      </c>
      <c r="L89" s="118">
        <v>-165815</v>
      </c>
      <c r="M89" s="118">
        <v>-281737</v>
      </c>
      <c r="N89" s="118">
        <v>-398883</v>
      </c>
      <c r="O89" s="118">
        <v>-85999</v>
      </c>
      <c r="P89" s="118">
        <v>-178023</v>
      </c>
      <c r="Q89" s="118">
        <v>-265187</v>
      </c>
      <c r="R89" s="118">
        <v>-355299</v>
      </c>
      <c r="S89" s="118">
        <v>-62354</v>
      </c>
      <c r="T89" s="118">
        <v>-117343</v>
      </c>
      <c r="U89" s="118">
        <v>-219115</v>
      </c>
      <c r="V89" s="118">
        <v>-557682</v>
      </c>
      <c r="W89" s="118">
        <v>-93181</v>
      </c>
      <c r="X89" s="118">
        <v>-205534</v>
      </c>
      <c r="Y89" s="118">
        <v>-340849</v>
      </c>
      <c r="Z89" s="118">
        <v>-441890</v>
      </c>
    </row>
    <row r="90" spans="1:26">
      <c r="A90" s="89" t="s">
        <v>36</v>
      </c>
      <c r="B90" s="200" t="s">
        <v>37</v>
      </c>
      <c r="C90" s="118">
        <v>-224009</v>
      </c>
      <c r="D90" s="118">
        <v>-444867</v>
      </c>
      <c r="E90" s="118">
        <v>-680714</v>
      </c>
      <c r="F90" s="118">
        <v>-930525</v>
      </c>
      <c r="G90" s="118">
        <v>-259802</v>
      </c>
      <c r="H90" s="118">
        <v>-632773</v>
      </c>
      <c r="I90" s="118">
        <v>-1022165</v>
      </c>
      <c r="J90" s="118">
        <v>-1569283</v>
      </c>
      <c r="K90" s="118">
        <v>-410220</v>
      </c>
      <c r="L90" s="118">
        <v>-856111</v>
      </c>
      <c r="M90" s="118">
        <v>-1264891</v>
      </c>
      <c r="N90" s="118">
        <v>-1674356</v>
      </c>
      <c r="O90" s="118">
        <v>-388959</v>
      </c>
      <c r="P90" s="118">
        <v>-773152</v>
      </c>
      <c r="Q90" s="118">
        <v>-1119990</v>
      </c>
      <c r="R90" s="118">
        <v>-1506866</v>
      </c>
      <c r="S90" s="118">
        <v>-380088</v>
      </c>
      <c r="T90" s="118">
        <v>-773297</v>
      </c>
      <c r="U90" s="118">
        <v>-1134701</v>
      </c>
      <c r="V90" s="118">
        <v>-1859672</v>
      </c>
      <c r="W90" s="118">
        <v>-638078</v>
      </c>
      <c r="X90" s="118">
        <v>-1232900</v>
      </c>
      <c r="Y90" s="118">
        <v>-1818134</v>
      </c>
      <c r="Z90" s="118">
        <v>-2467937</v>
      </c>
    </row>
    <row r="91" spans="1:26">
      <c r="A91" s="89" t="s">
        <v>38</v>
      </c>
      <c r="B91" s="200" t="s">
        <v>39</v>
      </c>
      <c r="C91" s="118">
        <v>-24608</v>
      </c>
      <c r="D91" s="118">
        <v>-49835</v>
      </c>
      <c r="E91" s="118">
        <v>-74204</v>
      </c>
      <c r="F91" s="118">
        <v>-100995</v>
      </c>
      <c r="G91" s="118">
        <v>-27317</v>
      </c>
      <c r="H91" s="118">
        <v>-63111</v>
      </c>
      <c r="I91" s="118">
        <v>-104833</v>
      </c>
      <c r="J91" s="118">
        <v>-148457</v>
      </c>
      <c r="K91" s="118">
        <v>-43087</v>
      </c>
      <c r="L91" s="118">
        <v>-96386</v>
      </c>
      <c r="M91" s="118">
        <v>-148829</v>
      </c>
      <c r="N91" s="118">
        <v>-206597</v>
      </c>
      <c r="O91" s="118">
        <v>-47891</v>
      </c>
      <c r="P91" s="118">
        <v>-91984</v>
      </c>
      <c r="Q91" s="118">
        <v>-130500</v>
      </c>
      <c r="R91" s="118">
        <v>-174064</v>
      </c>
      <c r="S91" s="118">
        <v>-40933</v>
      </c>
      <c r="T91" s="118">
        <v>-82662</v>
      </c>
      <c r="U91" s="118">
        <v>-124226</v>
      </c>
      <c r="V91" s="118">
        <v>-189714</v>
      </c>
      <c r="W91" s="118">
        <v>-105472</v>
      </c>
      <c r="X91" s="118">
        <v>-221227</v>
      </c>
      <c r="Y91" s="118">
        <v>-352243</v>
      </c>
      <c r="Z91" s="118">
        <v>-454147</v>
      </c>
    </row>
    <row r="92" spans="1:26">
      <c r="A92" s="89" t="s">
        <v>40</v>
      </c>
      <c r="B92" s="200" t="s">
        <v>41</v>
      </c>
      <c r="C92" s="122">
        <v>-5316</v>
      </c>
      <c r="D92" s="122">
        <v>-10822</v>
      </c>
      <c r="E92" s="122">
        <v>-22103</v>
      </c>
      <c r="F92" s="122">
        <v>-37393</v>
      </c>
      <c r="G92" s="122">
        <v>-11526</v>
      </c>
      <c r="H92" s="122">
        <v>-43687</v>
      </c>
      <c r="I92" s="122">
        <v>-62368</v>
      </c>
      <c r="J92" s="122">
        <v>-92459</v>
      </c>
      <c r="K92" s="122">
        <v>-22760</v>
      </c>
      <c r="L92" s="122">
        <v>-59509</v>
      </c>
      <c r="M92" s="122">
        <v>-82952</v>
      </c>
      <c r="N92" s="122">
        <v>-116591</v>
      </c>
      <c r="O92" s="122">
        <v>-31547</v>
      </c>
      <c r="P92" s="122">
        <v>-65096</v>
      </c>
      <c r="Q92" s="122">
        <v>-102017</v>
      </c>
      <c r="R92" s="122">
        <v>-141495</v>
      </c>
      <c r="S92" s="122">
        <v>-40011</v>
      </c>
      <c r="T92" s="122">
        <v>-56925</v>
      </c>
      <c r="U92" s="122">
        <v>-76771</v>
      </c>
      <c r="V92" s="122">
        <v>-147407</v>
      </c>
      <c r="W92" s="122">
        <v>-31223</v>
      </c>
      <c r="X92" s="122">
        <v>-65623</v>
      </c>
      <c r="Y92" s="122">
        <v>-165658</v>
      </c>
      <c r="Z92" s="122">
        <v>-305484</v>
      </c>
    </row>
    <row r="93" spans="1:26">
      <c r="A93" s="120" t="s">
        <v>42</v>
      </c>
      <c r="B93" s="201" t="s">
        <v>43</v>
      </c>
      <c r="C93" s="121">
        <v>53810</v>
      </c>
      <c r="D93" s="121">
        <v>133823</v>
      </c>
      <c r="E93" s="121">
        <v>224735</v>
      </c>
      <c r="F93" s="121">
        <v>178176</v>
      </c>
      <c r="G93" s="121">
        <v>21589</v>
      </c>
      <c r="H93" s="121">
        <v>25529</v>
      </c>
      <c r="I93" s="121">
        <v>81758</v>
      </c>
      <c r="J93" s="121">
        <v>29692</v>
      </c>
      <c r="K93" s="121">
        <v>89052</v>
      </c>
      <c r="L93" s="121">
        <v>205011</v>
      </c>
      <c r="M93" s="121">
        <v>291831</v>
      </c>
      <c r="N93" s="121">
        <v>360383</v>
      </c>
      <c r="O93" s="121">
        <v>131530</v>
      </c>
      <c r="P93" s="121">
        <v>311679</v>
      </c>
      <c r="Q93" s="121">
        <v>530046</v>
      </c>
      <c r="R93" s="121">
        <v>659751</v>
      </c>
      <c r="S93" s="121">
        <v>171229</v>
      </c>
      <c r="T93" s="121">
        <v>369541</v>
      </c>
      <c r="U93" s="121">
        <v>592493</v>
      </c>
      <c r="V93" s="121">
        <v>682018</v>
      </c>
      <c r="W93" s="121">
        <v>308084</v>
      </c>
      <c r="X93" s="121">
        <v>662300</v>
      </c>
      <c r="Y93" s="121">
        <v>901282</v>
      </c>
      <c r="Z93" s="121">
        <v>1154144</v>
      </c>
    </row>
    <row r="94" spans="1:26">
      <c r="A94" s="89" t="s">
        <v>401</v>
      </c>
      <c r="B94" s="200" t="s">
        <v>402</v>
      </c>
      <c r="C94" s="121">
        <v>0</v>
      </c>
      <c r="D94" s="121">
        <v>0</v>
      </c>
      <c r="E94" s="121">
        <v>0</v>
      </c>
      <c r="F94" s="121">
        <v>0</v>
      </c>
      <c r="G94" s="121">
        <v>0</v>
      </c>
      <c r="H94" s="121">
        <v>0</v>
      </c>
      <c r="I94" s="121">
        <v>0</v>
      </c>
      <c r="J94" s="121">
        <v>0</v>
      </c>
      <c r="K94" s="118">
        <v>-31735</v>
      </c>
      <c r="L94" s="118">
        <v>-82545</v>
      </c>
      <c r="M94" s="118">
        <v>-133748</v>
      </c>
      <c r="N94" s="118">
        <v>-185876</v>
      </c>
      <c r="O94" s="118">
        <v>-52075</v>
      </c>
      <c r="P94" s="118">
        <v>-103555</v>
      </c>
      <c r="Q94" s="118">
        <v>-154608</v>
      </c>
      <c r="R94" s="118">
        <v>-205866</v>
      </c>
      <c r="S94" s="118">
        <v>-50035</v>
      </c>
      <c r="T94" s="118">
        <v>-99871</v>
      </c>
      <c r="U94" s="118">
        <v>-148343</v>
      </c>
      <c r="V94" s="118">
        <v>-213122</v>
      </c>
      <c r="W94" s="118">
        <v>-70345</v>
      </c>
      <c r="X94" s="118">
        <v>-141327</v>
      </c>
      <c r="Y94" s="118">
        <v>-210784</v>
      </c>
      <c r="Z94" s="118">
        <v>-281189</v>
      </c>
    </row>
    <row r="95" spans="1:26">
      <c r="A95" s="89" t="s">
        <v>44</v>
      </c>
      <c r="B95" s="200" t="s">
        <v>45</v>
      </c>
      <c r="C95" s="122">
        <v>1254</v>
      </c>
      <c r="D95" s="122">
        <v>2096</v>
      </c>
      <c r="E95" s="122">
        <v>0</v>
      </c>
      <c r="F95" s="122">
        <v>0</v>
      </c>
      <c r="G95" s="122">
        <v>0</v>
      </c>
      <c r="H95" s="122">
        <v>0</v>
      </c>
      <c r="I95" s="122">
        <v>0</v>
      </c>
      <c r="J95" s="122">
        <v>0</v>
      </c>
      <c r="K95" s="122">
        <v>0</v>
      </c>
      <c r="L95" s="122">
        <v>0</v>
      </c>
      <c r="M95" s="122">
        <v>0</v>
      </c>
      <c r="N95" s="122">
        <v>0</v>
      </c>
      <c r="O95" s="122">
        <v>0</v>
      </c>
      <c r="P95" s="122">
        <v>0</v>
      </c>
      <c r="Q95" s="122"/>
      <c r="R95" s="122"/>
      <c r="S95" s="122"/>
      <c r="T95" s="122"/>
      <c r="U95" s="122"/>
      <c r="V95" s="122"/>
      <c r="W95" s="122"/>
      <c r="X95" s="122"/>
      <c r="Y95" s="122"/>
      <c r="Z95" s="122"/>
    </row>
    <row r="96" spans="1:26">
      <c r="A96" s="153" t="s">
        <v>46</v>
      </c>
      <c r="B96" s="202" t="s">
        <v>47</v>
      </c>
      <c r="C96" s="154">
        <v>55064</v>
      </c>
      <c r="D96" s="154">
        <v>135919</v>
      </c>
      <c r="E96" s="154">
        <v>224735</v>
      </c>
      <c r="F96" s="154">
        <v>178176</v>
      </c>
      <c r="G96" s="154">
        <v>21589</v>
      </c>
      <c r="H96" s="154">
        <v>25529</v>
      </c>
      <c r="I96" s="154">
        <v>81758</v>
      </c>
      <c r="J96" s="154">
        <v>29692</v>
      </c>
      <c r="K96" s="154">
        <v>57317</v>
      </c>
      <c r="L96" s="154">
        <v>122466</v>
      </c>
      <c r="M96" s="154">
        <v>158083</v>
      </c>
      <c r="N96" s="154">
        <v>174507</v>
      </c>
      <c r="O96" s="154">
        <v>79455</v>
      </c>
      <c r="P96" s="154">
        <v>208124</v>
      </c>
      <c r="Q96" s="154">
        <v>375438</v>
      </c>
      <c r="R96" s="154">
        <v>453885</v>
      </c>
      <c r="S96" s="154">
        <v>121194</v>
      </c>
      <c r="T96" s="154">
        <v>269670</v>
      </c>
      <c r="U96" s="154">
        <v>444150</v>
      </c>
      <c r="V96" s="154">
        <v>468896</v>
      </c>
      <c r="W96" s="154">
        <v>237739</v>
      </c>
      <c r="X96" s="154">
        <v>520973</v>
      </c>
      <c r="Y96" s="154">
        <v>690498</v>
      </c>
      <c r="Z96" s="154">
        <v>872955</v>
      </c>
    </row>
    <row r="97" spans="1:26" ht="15" thickBot="1">
      <c r="A97" s="89" t="s">
        <v>48</v>
      </c>
      <c r="B97" s="200" t="s">
        <v>49</v>
      </c>
      <c r="C97" s="123">
        <v>-10426</v>
      </c>
      <c r="D97" s="123">
        <v>-27421</v>
      </c>
      <c r="E97" s="123">
        <v>-47471</v>
      </c>
      <c r="F97" s="123">
        <v>-40145</v>
      </c>
      <c r="G97" s="123">
        <v>-7073</v>
      </c>
      <c r="H97" s="123">
        <v>-7726</v>
      </c>
      <c r="I97" s="123">
        <v>-23539</v>
      </c>
      <c r="J97" s="123">
        <v>-16399</v>
      </c>
      <c r="K97" s="123">
        <v>-26052</v>
      </c>
      <c r="L97" s="123">
        <v>-57828</v>
      </c>
      <c r="M97" s="123">
        <v>-83227</v>
      </c>
      <c r="N97" s="123">
        <v>-97647</v>
      </c>
      <c r="O97" s="123">
        <v>-39892</v>
      </c>
      <c r="P97" s="123">
        <v>-87345</v>
      </c>
      <c r="Q97" s="123">
        <v>-144869</v>
      </c>
      <c r="R97" s="123">
        <v>-174178</v>
      </c>
      <c r="S97" s="123">
        <v>-35736</v>
      </c>
      <c r="T97" s="123">
        <v>-81069</v>
      </c>
      <c r="U97" s="123">
        <v>-124651</v>
      </c>
      <c r="V97" s="123">
        <v>-108518</v>
      </c>
      <c r="W97" s="123">
        <v>-76138</v>
      </c>
      <c r="X97" s="123">
        <v>-142312</v>
      </c>
      <c r="Y97" s="123">
        <v>-197075</v>
      </c>
      <c r="Z97" s="123">
        <v>-258261</v>
      </c>
    </row>
    <row r="98" spans="1:26" ht="15" thickTop="1">
      <c r="A98" s="153" t="s">
        <v>50</v>
      </c>
      <c r="B98" s="202" t="s">
        <v>51</v>
      </c>
      <c r="C98" s="154">
        <v>44638</v>
      </c>
      <c r="D98" s="154">
        <v>108498</v>
      </c>
      <c r="E98" s="154">
        <v>177264</v>
      </c>
      <c r="F98" s="154">
        <v>138031</v>
      </c>
      <c r="G98" s="154">
        <v>14516</v>
      </c>
      <c r="H98" s="154">
        <v>17803</v>
      </c>
      <c r="I98" s="154">
        <v>58219</v>
      </c>
      <c r="J98" s="154">
        <v>13293</v>
      </c>
      <c r="K98" s="154">
        <v>31265</v>
      </c>
      <c r="L98" s="154">
        <v>64638</v>
      </c>
      <c r="M98" s="154">
        <v>74856</v>
      </c>
      <c r="N98" s="154">
        <v>76860</v>
      </c>
      <c r="O98" s="154">
        <v>39563</v>
      </c>
      <c r="P98" s="154">
        <v>120779</v>
      </c>
      <c r="Q98" s="154">
        <v>230569</v>
      </c>
      <c r="R98" s="154">
        <v>279707</v>
      </c>
      <c r="S98" s="154">
        <v>85458</v>
      </c>
      <c r="T98" s="154">
        <v>188601</v>
      </c>
      <c r="U98" s="154">
        <v>319499</v>
      </c>
      <c r="V98" s="154">
        <v>360378</v>
      </c>
      <c r="W98" s="154">
        <v>161601</v>
      </c>
      <c r="X98" s="154">
        <v>378661</v>
      </c>
      <c r="Y98" s="154">
        <v>493423</v>
      </c>
      <c r="Z98" s="154">
        <v>614694</v>
      </c>
    </row>
    <row r="99" spans="1:26">
      <c r="A99" s="124" t="s">
        <v>380</v>
      </c>
      <c r="B99" s="200" t="s">
        <v>53</v>
      </c>
      <c r="C99" s="118">
        <v>44638</v>
      </c>
      <c r="D99" s="118">
        <v>108498</v>
      </c>
      <c r="E99" s="118">
        <v>177264</v>
      </c>
      <c r="F99" s="118">
        <v>138031</v>
      </c>
      <c r="G99" s="118">
        <v>14516</v>
      </c>
      <c r="H99" s="118">
        <v>17803</v>
      </c>
      <c r="I99" s="118">
        <v>58219</v>
      </c>
      <c r="J99" s="118">
        <v>13293</v>
      </c>
      <c r="K99" s="118">
        <v>31265</v>
      </c>
      <c r="L99" s="118">
        <v>64638</v>
      </c>
      <c r="M99" s="118">
        <v>74856</v>
      </c>
      <c r="N99" s="118">
        <v>76860</v>
      </c>
      <c r="O99" s="118">
        <v>39563</v>
      </c>
      <c r="P99" s="118">
        <v>120779</v>
      </c>
      <c r="Q99" s="118">
        <v>230569</v>
      </c>
      <c r="R99" s="118">
        <v>279707</v>
      </c>
      <c r="S99" s="118">
        <v>85458</v>
      </c>
      <c r="T99" s="118">
        <v>188601</v>
      </c>
      <c r="U99" s="118">
        <v>319499</v>
      </c>
      <c r="V99" s="118">
        <v>360378</v>
      </c>
      <c r="W99" s="118">
        <v>161601</v>
      </c>
      <c r="X99" s="118">
        <v>378661</v>
      </c>
      <c r="Y99" s="118">
        <v>493423</v>
      </c>
      <c r="Z99" s="118">
        <v>614694</v>
      </c>
    </row>
    <row r="100" spans="1:26" ht="25.5">
      <c r="A100" s="120" t="s">
        <v>382</v>
      </c>
      <c r="B100" s="201" t="s">
        <v>381</v>
      </c>
      <c r="C100" s="155">
        <v>0.87</v>
      </c>
      <c r="D100" s="155">
        <v>2.11</v>
      </c>
      <c r="E100" s="155">
        <v>3.35</v>
      </c>
      <c r="F100" s="155">
        <v>2.56</v>
      </c>
      <c r="G100" s="155">
        <v>0.26</v>
      </c>
      <c r="H100" s="155">
        <v>0.27</v>
      </c>
      <c r="I100" s="155">
        <v>0.81</v>
      </c>
      <c r="J100" s="155">
        <v>0.18</v>
      </c>
      <c r="K100" s="155">
        <v>0.37</v>
      </c>
      <c r="L100" s="155">
        <v>0.77</v>
      </c>
      <c r="M100" s="155">
        <v>0.89</v>
      </c>
      <c r="N100" s="155">
        <v>0.91</v>
      </c>
      <c r="O100" s="155">
        <v>0.47</v>
      </c>
      <c r="P100" s="155">
        <v>1.4337774408078756</v>
      </c>
      <c r="Q100" s="155">
        <v>2.74</v>
      </c>
      <c r="R100" s="155">
        <v>3.32</v>
      </c>
      <c r="S100" s="155">
        <v>1.01</v>
      </c>
      <c r="T100" s="155">
        <v>2.2400000000000002</v>
      </c>
      <c r="U100" s="155">
        <v>3.61</v>
      </c>
      <c r="V100" s="155">
        <v>3.63</v>
      </c>
      <c r="W100" s="155">
        <v>1.0962053899350896</v>
      </c>
      <c r="X100" s="155">
        <v>2.5686</v>
      </c>
      <c r="Y100" s="155">
        <v>3.35</v>
      </c>
      <c r="Z100" s="155">
        <v>4.17</v>
      </c>
    </row>
    <row r="101" spans="1:26">
      <c r="A101" s="156"/>
      <c r="B101" s="157"/>
      <c r="C101" s="158"/>
      <c r="D101" s="158"/>
      <c r="E101" s="158"/>
      <c r="F101" s="158"/>
      <c r="G101" s="158"/>
      <c r="H101" s="158"/>
      <c r="I101" s="158"/>
      <c r="J101" s="158"/>
      <c r="K101" s="158"/>
      <c r="L101" s="158"/>
      <c r="M101" s="158"/>
      <c r="N101" s="158"/>
      <c r="O101" s="158"/>
      <c r="P101" s="158"/>
      <c r="Q101" s="158"/>
      <c r="R101" s="158"/>
      <c r="S101" s="158"/>
      <c r="T101" s="158"/>
      <c r="U101" s="158"/>
      <c r="V101" s="158"/>
      <c r="W101" s="158"/>
      <c r="X101" s="158"/>
      <c r="Y101" s="158"/>
      <c r="Z101" s="158"/>
    </row>
    <row r="102" spans="1:26">
      <c r="A102" s="159"/>
      <c r="B102" s="159"/>
      <c r="C102" s="160"/>
      <c r="D102" s="160"/>
      <c r="E102" s="160"/>
      <c r="F102" s="160"/>
      <c r="G102" s="160"/>
      <c r="H102" s="160"/>
      <c r="I102" s="160"/>
      <c r="J102" s="160"/>
      <c r="K102" s="160"/>
      <c r="L102" s="160"/>
      <c r="M102" s="160"/>
      <c r="N102" s="160"/>
      <c r="O102" s="160"/>
      <c r="P102" s="160"/>
      <c r="Q102" s="160"/>
      <c r="R102" s="160"/>
      <c r="S102" s="160"/>
      <c r="T102" s="160"/>
      <c r="U102" s="160"/>
      <c r="V102" s="160"/>
      <c r="W102" s="160"/>
      <c r="X102" s="160"/>
      <c r="Y102" s="160"/>
      <c r="Z102" s="160"/>
    </row>
    <row r="103" spans="1:26">
      <c r="A103" s="5" t="s">
        <v>54</v>
      </c>
      <c r="B103" s="6" t="s">
        <v>55</v>
      </c>
      <c r="C103" s="96"/>
      <c r="D103" s="96"/>
      <c r="E103" s="96"/>
      <c r="F103" s="96"/>
      <c r="G103" s="96"/>
      <c r="H103" s="96"/>
      <c r="I103" s="96"/>
      <c r="J103" s="96"/>
      <c r="K103" s="96"/>
      <c r="L103" s="96"/>
      <c r="M103" s="96"/>
      <c r="N103" s="96"/>
      <c r="O103" s="6"/>
      <c r="P103" s="6"/>
      <c r="Q103" s="6"/>
      <c r="R103" s="6"/>
      <c r="S103" s="6"/>
      <c r="T103" s="6"/>
      <c r="U103" s="6"/>
      <c r="V103" s="6"/>
      <c r="W103" s="6"/>
      <c r="X103" s="6"/>
      <c r="Y103" s="6"/>
      <c r="Z103" s="6"/>
    </row>
    <row r="104" spans="1:26" ht="30.6" customHeight="1">
      <c r="A104" s="196" t="s">
        <v>4</v>
      </c>
      <c r="B104" s="196" t="s">
        <v>5</v>
      </c>
      <c r="C104" s="198" t="s">
        <v>398</v>
      </c>
      <c r="D104" s="198" t="s">
        <v>397</v>
      </c>
      <c r="E104" s="198" t="s">
        <v>396</v>
      </c>
      <c r="F104" s="198" t="s">
        <v>395</v>
      </c>
      <c r="G104" s="198" t="s">
        <v>394</v>
      </c>
      <c r="H104" s="198" t="s">
        <v>393</v>
      </c>
      <c r="I104" s="198" t="s">
        <v>392</v>
      </c>
      <c r="J104" s="198" t="s">
        <v>399</v>
      </c>
      <c r="K104" s="198" t="s">
        <v>403</v>
      </c>
      <c r="L104" s="198" t="s">
        <v>419</v>
      </c>
      <c r="M104" s="198" t="s">
        <v>431</v>
      </c>
      <c r="N104" s="198" t="s">
        <v>438</v>
      </c>
      <c r="O104" s="198" t="s">
        <v>440</v>
      </c>
      <c r="P104" s="198" t="s">
        <v>442</v>
      </c>
      <c r="Q104" s="198" t="s">
        <v>446</v>
      </c>
      <c r="R104" s="198" t="s">
        <v>450</v>
      </c>
      <c r="S104" s="198" t="s">
        <v>452</v>
      </c>
      <c r="T104" s="198" t="s">
        <v>474</v>
      </c>
      <c r="U104" s="198" t="s">
        <v>507</v>
      </c>
      <c r="V104" s="198" t="s">
        <v>550</v>
      </c>
      <c r="W104" s="198" t="s">
        <v>572</v>
      </c>
      <c r="X104" s="198" t="s">
        <v>588</v>
      </c>
      <c r="Y104" s="198" t="s">
        <v>607</v>
      </c>
      <c r="Z104" s="198" t="s">
        <v>608</v>
      </c>
    </row>
    <row r="105" spans="1:26">
      <c r="A105" s="28"/>
      <c r="B105" s="203"/>
      <c r="C105" s="117"/>
      <c r="D105" s="117"/>
      <c r="E105" s="117"/>
      <c r="F105" s="117"/>
      <c r="G105" s="117"/>
      <c r="H105" s="117"/>
      <c r="I105" s="117"/>
      <c r="J105" s="117"/>
      <c r="K105" s="117"/>
      <c r="L105" s="117"/>
      <c r="M105" s="117"/>
      <c r="N105" s="117"/>
      <c r="O105" s="117"/>
      <c r="P105" s="117"/>
      <c r="Q105" s="117"/>
      <c r="R105" s="117"/>
      <c r="S105" s="117"/>
      <c r="T105" s="117"/>
      <c r="U105" s="117"/>
      <c r="V105" s="117"/>
      <c r="W105" s="117"/>
      <c r="X105" s="117"/>
      <c r="Y105" s="117"/>
      <c r="Z105" s="117"/>
    </row>
    <row r="106" spans="1:26">
      <c r="A106" s="89" t="s">
        <v>12</v>
      </c>
      <c r="B106" s="200" t="s">
        <v>13</v>
      </c>
      <c r="C106" s="118">
        <v>425840</v>
      </c>
      <c r="D106" s="118">
        <v>438336</v>
      </c>
      <c r="E106" s="118">
        <v>476437</v>
      </c>
      <c r="F106" s="118">
        <v>454484</v>
      </c>
      <c r="G106" s="118">
        <v>402617</v>
      </c>
      <c r="H106" s="118">
        <v>498964</v>
      </c>
      <c r="I106" s="118">
        <v>565122</v>
      </c>
      <c r="J106" s="118">
        <v>603055</v>
      </c>
      <c r="K106" s="118">
        <v>622538</v>
      </c>
      <c r="L106" s="118">
        <v>648069</v>
      </c>
      <c r="M106" s="118">
        <v>659021</v>
      </c>
      <c r="N106" s="118">
        <v>654935</v>
      </c>
      <c r="O106" s="118">
        <v>652353</v>
      </c>
      <c r="P106" s="118">
        <v>665207</v>
      </c>
      <c r="Q106" s="118">
        <v>693817</v>
      </c>
      <c r="R106" s="118">
        <v>653841</v>
      </c>
      <c r="S106" s="118">
        <v>635030</v>
      </c>
      <c r="T106" s="118">
        <v>713312</v>
      </c>
      <c r="U106" s="118">
        <v>705126</v>
      </c>
      <c r="V106" s="118">
        <v>930361</v>
      </c>
      <c r="W106" s="118">
        <v>1035086</v>
      </c>
      <c r="X106" s="118">
        <v>1059509</v>
      </c>
      <c r="Y106" s="118">
        <v>1053372</v>
      </c>
      <c r="Z106" s="118">
        <v>1040116</v>
      </c>
    </row>
    <row r="107" spans="1:26">
      <c r="A107" s="89" t="s">
        <v>14</v>
      </c>
      <c r="B107" s="200" t="s">
        <v>15</v>
      </c>
      <c r="C107" s="119">
        <v>-155260</v>
      </c>
      <c r="D107" s="119">
        <v>-162091</v>
      </c>
      <c r="E107" s="119">
        <v>-180375</v>
      </c>
      <c r="F107" s="119">
        <v>-179087</v>
      </c>
      <c r="G107" s="119">
        <v>-148931</v>
      </c>
      <c r="H107" s="119">
        <v>-161929</v>
      </c>
      <c r="I107" s="119">
        <v>-159455</v>
      </c>
      <c r="J107" s="119">
        <v>-176796</v>
      </c>
      <c r="K107" s="119">
        <v>-187117</v>
      </c>
      <c r="L107" s="119">
        <v>-187551</v>
      </c>
      <c r="M107" s="119">
        <v>-191832</v>
      </c>
      <c r="N107" s="119">
        <v>-191911</v>
      </c>
      <c r="O107" s="125">
        <v>-185538</v>
      </c>
      <c r="P107" s="125">
        <v>-183732</v>
      </c>
      <c r="Q107" s="125">
        <v>-190034</v>
      </c>
      <c r="R107" s="125">
        <v>-179170</v>
      </c>
      <c r="S107" s="125">
        <v>-185118</v>
      </c>
      <c r="T107" s="125">
        <v>-217734</v>
      </c>
      <c r="U107" s="125">
        <v>-197537</v>
      </c>
      <c r="V107" s="125">
        <v>-276589</v>
      </c>
      <c r="W107" s="125">
        <v>-264644</v>
      </c>
      <c r="X107" s="125">
        <v>-264812</v>
      </c>
      <c r="Y107" s="125">
        <v>-255064</v>
      </c>
      <c r="Z107" s="125">
        <v>-234804</v>
      </c>
    </row>
    <row r="108" spans="1:26">
      <c r="A108" s="120" t="s">
        <v>16</v>
      </c>
      <c r="B108" s="201" t="s">
        <v>17</v>
      </c>
      <c r="C108" s="121">
        <v>270580</v>
      </c>
      <c r="D108" s="121">
        <v>276245</v>
      </c>
      <c r="E108" s="121">
        <v>296062</v>
      </c>
      <c r="F108" s="121">
        <v>275397</v>
      </c>
      <c r="G108" s="121">
        <v>253686</v>
      </c>
      <c r="H108" s="121">
        <v>337035</v>
      </c>
      <c r="I108" s="121">
        <v>405667</v>
      </c>
      <c r="J108" s="121">
        <v>426259</v>
      </c>
      <c r="K108" s="121">
        <v>435421</v>
      </c>
      <c r="L108" s="121">
        <v>460518</v>
      </c>
      <c r="M108" s="121">
        <v>467189</v>
      </c>
      <c r="N108" s="121">
        <v>463024</v>
      </c>
      <c r="O108" s="121">
        <v>466815</v>
      </c>
      <c r="P108" s="121">
        <v>481475</v>
      </c>
      <c r="Q108" s="121">
        <v>503783</v>
      </c>
      <c r="R108" s="121">
        <v>474671</v>
      </c>
      <c r="S108" s="121">
        <v>449912</v>
      </c>
      <c r="T108" s="121">
        <v>495578</v>
      </c>
      <c r="U108" s="121">
        <v>507589</v>
      </c>
      <c r="V108" s="121">
        <v>653772</v>
      </c>
      <c r="W108" s="121">
        <v>770442</v>
      </c>
      <c r="X108" s="121">
        <v>794697</v>
      </c>
      <c r="Y108" s="121">
        <v>798308</v>
      </c>
      <c r="Z108" s="121">
        <v>805312</v>
      </c>
    </row>
    <row r="109" spans="1:26">
      <c r="A109" s="89"/>
      <c r="B109" s="200"/>
      <c r="C109" s="118"/>
      <c r="D109" s="118"/>
      <c r="E109" s="118"/>
      <c r="F109" s="118"/>
      <c r="G109" s="118"/>
      <c r="H109" s="118"/>
      <c r="I109" s="118"/>
      <c r="J109" s="118"/>
      <c r="K109" s="118"/>
      <c r="L109" s="118"/>
      <c r="M109" s="118"/>
      <c r="N109" s="118"/>
      <c r="O109" s="118"/>
      <c r="P109" s="118"/>
      <c r="Q109" s="118"/>
      <c r="R109" s="118"/>
      <c r="S109" s="118">
        <v>0</v>
      </c>
      <c r="T109" s="118"/>
      <c r="U109" s="118"/>
      <c r="V109" s="118"/>
      <c r="W109" s="118"/>
      <c r="X109" s="118">
        <v>3.1481928555296745E-2</v>
      </c>
      <c r="Y109" s="118"/>
      <c r="Z109" s="118"/>
    </row>
    <row r="110" spans="1:26">
      <c r="A110" s="89" t="s">
        <v>18</v>
      </c>
      <c r="B110" s="200" t="s">
        <v>19</v>
      </c>
      <c r="C110" s="118">
        <v>84293</v>
      </c>
      <c r="D110" s="118">
        <v>92295</v>
      </c>
      <c r="E110" s="118">
        <v>92769</v>
      </c>
      <c r="F110" s="118">
        <v>87886</v>
      </c>
      <c r="G110" s="118">
        <v>82267</v>
      </c>
      <c r="H110" s="118">
        <v>127610</v>
      </c>
      <c r="I110" s="118">
        <v>138312</v>
      </c>
      <c r="J110" s="118">
        <v>145656</v>
      </c>
      <c r="K110" s="118">
        <v>146553</v>
      </c>
      <c r="L110" s="118">
        <v>147120</v>
      </c>
      <c r="M110" s="118">
        <v>160113</v>
      </c>
      <c r="N110" s="118">
        <v>154226</v>
      </c>
      <c r="O110" s="118">
        <v>151883</v>
      </c>
      <c r="P110" s="118">
        <v>162070</v>
      </c>
      <c r="Q110" s="118">
        <v>154314</v>
      </c>
      <c r="R110" s="118">
        <v>143973</v>
      </c>
      <c r="S110" s="118">
        <v>149714</v>
      </c>
      <c r="T110" s="118">
        <v>171739</v>
      </c>
      <c r="U110" s="118">
        <v>173749</v>
      </c>
      <c r="V110" s="118">
        <v>229315</v>
      </c>
      <c r="W110" s="118">
        <v>251853</v>
      </c>
      <c r="X110" s="118">
        <v>256554</v>
      </c>
      <c r="Y110" s="118">
        <v>259542</v>
      </c>
      <c r="Z110" s="118">
        <v>274751</v>
      </c>
    </row>
    <row r="111" spans="1:26">
      <c r="A111" s="89" t="s">
        <v>20</v>
      </c>
      <c r="B111" s="200" t="s">
        <v>21</v>
      </c>
      <c r="C111" s="119">
        <v>-11741</v>
      </c>
      <c r="D111" s="119">
        <v>-11058</v>
      </c>
      <c r="E111" s="119">
        <v>-12401</v>
      </c>
      <c r="F111" s="119">
        <v>-11544</v>
      </c>
      <c r="G111" s="119">
        <v>-10405</v>
      </c>
      <c r="H111" s="119">
        <v>-16863</v>
      </c>
      <c r="I111" s="119">
        <v>-19335</v>
      </c>
      <c r="J111" s="119">
        <v>-24540</v>
      </c>
      <c r="K111" s="119">
        <v>-23516</v>
      </c>
      <c r="L111" s="119">
        <v>-25230</v>
      </c>
      <c r="M111" s="119">
        <v>-29460</v>
      </c>
      <c r="N111" s="119">
        <v>-36586</v>
      </c>
      <c r="O111" s="119">
        <v>-24058</v>
      </c>
      <c r="P111" s="119">
        <v>-37856</v>
      </c>
      <c r="Q111" s="119">
        <v>-34789</v>
      </c>
      <c r="R111" s="119">
        <v>-29558</v>
      </c>
      <c r="S111" s="119">
        <v>-29040</v>
      </c>
      <c r="T111" s="119">
        <v>-39756</v>
      </c>
      <c r="U111" s="119">
        <v>-41734</v>
      </c>
      <c r="V111" s="119">
        <v>-46597</v>
      </c>
      <c r="W111" s="119">
        <v>-45970</v>
      </c>
      <c r="X111" s="119">
        <v>-55350</v>
      </c>
      <c r="Y111" s="119">
        <v>-54019</v>
      </c>
      <c r="Z111" s="119">
        <v>-67424</v>
      </c>
    </row>
    <row r="112" spans="1:26">
      <c r="A112" s="120" t="s">
        <v>22</v>
      </c>
      <c r="B112" s="201" t="s">
        <v>23</v>
      </c>
      <c r="C112" s="121">
        <v>72552</v>
      </c>
      <c r="D112" s="121">
        <v>81237</v>
      </c>
      <c r="E112" s="121">
        <v>80368</v>
      </c>
      <c r="F112" s="121">
        <v>76342</v>
      </c>
      <c r="G112" s="121">
        <v>71862</v>
      </c>
      <c r="H112" s="121">
        <v>110747</v>
      </c>
      <c r="I112" s="121">
        <v>118977</v>
      </c>
      <c r="J112" s="121">
        <v>121116</v>
      </c>
      <c r="K112" s="121">
        <v>123037</v>
      </c>
      <c r="L112" s="121">
        <v>121890</v>
      </c>
      <c r="M112" s="121">
        <v>130653</v>
      </c>
      <c r="N112" s="121">
        <v>117640</v>
      </c>
      <c r="O112" s="121">
        <v>127825</v>
      </c>
      <c r="P112" s="121">
        <v>124214</v>
      </c>
      <c r="Q112" s="121">
        <v>119525</v>
      </c>
      <c r="R112" s="121">
        <v>114415</v>
      </c>
      <c r="S112" s="121">
        <v>120674</v>
      </c>
      <c r="T112" s="121">
        <v>131983</v>
      </c>
      <c r="U112" s="121">
        <v>132015</v>
      </c>
      <c r="V112" s="121">
        <v>182718</v>
      </c>
      <c r="W112" s="121">
        <v>205883</v>
      </c>
      <c r="X112" s="121">
        <v>201204</v>
      </c>
      <c r="Y112" s="121">
        <v>205523</v>
      </c>
      <c r="Z112" s="121">
        <v>207327</v>
      </c>
    </row>
    <row r="113" spans="1:26">
      <c r="A113" s="89"/>
      <c r="B113" s="200"/>
      <c r="C113" s="118"/>
      <c r="D113" s="118"/>
      <c r="E113" s="118"/>
      <c r="F113" s="118"/>
      <c r="G113" s="118"/>
      <c r="H113" s="118"/>
      <c r="I113" s="118"/>
      <c r="J113" s="118"/>
      <c r="K113" s="118"/>
      <c r="L113" s="118"/>
      <c r="M113" s="118"/>
      <c r="N113" s="118"/>
      <c r="O113" s="118"/>
      <c r="P113" s="118">
        <v>0</v>
      </c>
      <c r="Q113" s="118">
        <v>0</v>
      </c>
      <c r="R113" s="118">
        <v>0</v>
      </c>
      <c r="S113" s="118">
        <v>0</v>
      </c>
      <c r="T113" s="118">
        <v>0</v>
      </c>
      <c r="U113" s="118">
        <v>0</v>
      </c>
      <c r="V113" s="118">
        <v>0</v>
      </c>
      <c r="W113" s="118"/>
      <c r="X113" s="118">
        <v>-2.2726500002428596E-2</v>
      </c>
      <c r="Y113" s="118"/>
      <c r="Z113" s="118">
        <v>8.7776063992837106E-3</v>
      </c>
    </row>
    <row r="114" spans="1:26">
      <c r="A114" s="89" t="s">
        <v>24</v>
      </c>
      <c r="B114" s="200" t="s">
        <v>25</v>
      </c>
      <c r="C114" s="118">
        <v>0</v>
      </c>
      <c r="D114" s="118">
        <v>3302</v>
      </c>
      <c r="E114" s="118">
        <v>0</v>
      </c>
      <c r="F114" s="118">
        <v>1</v>
      </c>
      <c r="G114" s="118">
        <v>0</v>
      </c>
      <c r="H114" s="118">
        <v>5230</v>
      </c>
      <c r="I114" s="118">
        <v>-836</v>
      </c>
      <c r="J114" s="118">
        <v>0</v>
      </c>
      <c r="K114" s="118">
        <v>0</v>
      </c>
      <c r="L114" s="118">
        <v>5758</v>
      </c>
      <c r="M114" s="118">
        <v>19</v>
      </c>
      <c r="N114" s="118">
        <v>24</v>
      </c>
      <c r="O114" s="118">
        <v>23</v>
      </c>
      <c r="P114" s="118">
        <v>4670</v>
      </c>
      <c r="Q114" s="118">
        <v>0</v>
      </c>
      <c r="R114" s="118">
        <v>5667</v>
      </c>
      <c r="S114" s="118">
        <v>25</v>
      </c>
      <c r="T114" s="118">
        <v>784</v>
      </c>
      <c r="U114" s="118">
        <v>3971</v>
      </c>
      <c r="V114" s="118">
        <v>80</v>
      </c>
      <c r="W114" s="118">
        <v>208</v>
      </c>
      <c r="X114" s="118">
        <v>1348</v>
      </c>
      <c r="Y114" s="118">
        <v>4451</v>
      </c>
      <c r="Z114" s="118">
        <v>0</v>
      </c>
    </row>
    <row r="115" spans="1:26">
      <c r="A115" s="89" t="s">
        <v>26</v>
      </c>
      <c r="B115" s="200" t="s">
        <v>27</v>
      </c>
      <c r="C115" s="118">
        <v>13721</v>
      </c>
      <c r="D115" s="118">
        <v>11153</v>
      </c>
      <c r="E115" s="118">
        <v>18517</v>
      </c>
      <c r="F115" s="118">
        <v>20332</v>
      </c>
      <c r="G115" s="118">
        <v>20055</v>
      </c>
      <c r="H115" s="118">
        <v>47809</v>
      </c>
      <c r="I115" s="118">
        <v>53242</v>
      </c>
      <c r="J115" s="118">
        <v>62355</v>
      </c>
      <c r="K115" s="118">
        <v>52035</v>
      </c>
      <c r="L115" s="118">
        <v>57820</v>
      </c>
      <c r="M115" s="118">
        <v>67797</v>
      </c>
      <c r="N115" s="118">
        <v>77539</v>
      </c>
      <c r="O115" s="113">
        <v>65661</v>
      </c>
      <c r="P115" s="113">
        <v>60797</v>
      </c>
      <c r="Q115" s="113">
        <v>59654</v>
      </c>
      <c r="R115" s="113">
        <v>65296</v>
      </c>
      <c r="S115" s="113">
        <v>75412</v>
      </c>
      <c r="T115" s="113">
        <v>63178</v>
      </c>
      <c r="U115" s="113">
        <v>62506</v>
      </c>
      <c r="V115" s="113">
        <v>129677</v>
      </c>
      <c r="W115" s="113">
        <v>167997</v>
      </c>
      <c r="X115" s="113">
        <v>158035</v>
      </c>
      <c r="Y115" s="113">
        <v>175696</v>
      </c>
      <c r="Z115" s="113">
        <v>180687</v>
      </c>
    </row>
    <row r="116" spans="1:26">
      <c r="A116" s="89" t="s">
        <v>28</v>
      </c>
      <c r="B116" s="200" t="s">
        <v>29</v>
      </c>
      <c r="C116" s="118">
        <v>3169</v>
      </c>
      <c r="D116" s="118">
        <v>2307</v>
      </c>
      <c r="E116" s="118">
        <v>-87</v>
      </c>
      <c r="F116" s="118">
        <v>19076</v>
      </c>
      <c r="G116" s="118">
        <v>23033</v>
      </c>
      <c r="H116" s="118">
        <v>12167</v>
      </c>
      <c r="I116" s="118">
        <v>105</v>
      </c>
      <c r="J116" s="118">
        <v>12447</v>
      </c>
      <c r="K116" s="118">
        <v>474</v>
      </c>
      <c r="L116" s="118">
        <v>41959</v>
      </c>
      <c r="M116" s="118">
        <v>4</v>
      </c>
      <c r="N116" s="118">
        <v>3762</v>
      </c>
      <c r="O116" s="113">
        <v>984</v>
      </c>
      <c r="P116" s="113">
        <v>20111</v>
      </c>
      <c r="Q116" s="113">
        <v>4448</v>
      </c>
      <c r="R116" s="113">
        <v>2855</v>
      </c>
      <c r="S116" s="113">
        <v>8393</v>
      </c>
      <c r="T116" s="113">
        <v>-1667</v>
      </c>
      <c r="U116" s="113">
        <v>23900</v>
      </c>
      <c r="V116" s="113">
        <v>18212</v>
      </c>
      <c r="W116" s="113">
        <v>-7637</v>
      </c>
      <c r="X116" s="113">
        <v>-12361</v>
      </c>
      <c r="Y116" s="113">
        <v>-20533</v>
      </c>
      <c r="Z116" s="113">
        <v>8695</v>
      </c>
    </row>
    <row r="117" spans="1:26">
      <c r="A117" s="89" t="s">
        <v>56</v>
      </c>
      <c r="B117" s="200" t="s">
        <v>31</v>
      </c>
      <c r="C117" s="118">
        <v>-135</v>
      </c>
      <c r="D117" s="118">
        <v>-21</v>
      </c>
      <c r="E117" s="118">
        <v>0</v>
      </c>
      <c r="F117" s="118">
        <v>0</v>
      </c>
      <c r="G117" s="118">
        <v>0</v>
      </c>
      <c r="H117" s="118">
        <v>0</v>
      </c>
      <c r="I117" s="118">
        <v>0</v>
      </c>
      <c r="J117" s="118">
        <v>0</v>
      </c>
      <c r="K117" s="118">
        <v>361</v>
      </c>
      <c r="L117" s="118">
        <v>-221</v>
      </c>
      <c r="M117" s="118">
        <v>116</v>
      </c>
      <c r="N117" s="118">
        <v>-333</v>
      </c>
      <c r="O117" s="113">
        <v>821</v>
      </c>
      <c r="P117" s="113">
        <v>822</v>
      </c>
      <c r="Q117" s="113">
        <v>3793</v>
      </c>
      <c r="R117" s="113">
        <v>-2132</v>
      </c>
      <c r="S117" s="113">
        <v>1516</v>
      </c>
      <c r="T117" s="113">
        <v>1307</v>
      </c>
      <c r="U117" s="113">
        <v>1789</v>
      </c>
      <c r="V117" s="113">
        <v>-14609</v>
      </c>
      <c r="W117" s="113">
        <v>1926</v>
      </c>
      <c r="X117" s="113">
        <v>-3009</v>
      </c>
      <c r="Y117" s="113">
        <v>-3559</v>
      </c>
      <c r="Z117" s="113">
        <v>257</v>
      </c>
    </row>
    <row r="118" spans="1:26">
      <c r="A118" s="89" t="s">
        <v>32</v>
      </c>
      <c r="B118" s="200" t="s">
        <v>33</v>
      </c>
      <c r="C118" s="118">
        <v>5632</v>
      </c>
      <c r="D118" s="118">
        <v>10758</v>
      </c>
      <c r="E118" s="118">
        <v>11779</v>
      </c>
      <c r="F118" s="118">
        <v>9768</v>
      </c>
      <c r="G118" s="118">
        <v>6357</v>
      </c>
      <c r="H118" s="118">
        <v>10558</v>
      </c>
      <c r="I118" s="118">
        <v>21402</v>
      </c>
      <c r="J118" s="118">
        <v>22494</v>
      </c>
      <c r="K118" s="118">
        <v>31073</v>
      </c>
      <c r="L118" s="118">
        <v>52707</v>
      </c>
      <c r="M118" s="118">
        <v>21630</v>
      </c>
      <c r="N118" s="126">
        <v>24914</v>
      </c>
      <c r="O118" s="113">
        <v>23797</v>
      </c>
      <c r="P118" s="113">
        <v>41919</v>
      </c>
      <c r="Q118" s="113">
        <v>36603</v>
      </c>
      <c r="R118" s="113">
        <v>28963</v>
      </c>
      <c r="S118" s="113">
        <v>38683</v>
      </c>
      <c r="T118" s="113">
        <v>13990</v>
      </c>
      <c r="U118" s="113">
        <v>15768</v>
      </c>
      <c r="V118" s="113">
        <v>319337</v>
      </c>
      <c r="W118" s="113">
        <v>37219</v>
      </c>
      <c r="X118" s="113">
        <v>71632</v>
      </c>
      <c r="Y118" s="113">
        <v>30696</v>
      </c>
      <c r="Z118" s="113">
        <v>43158</v>
      </c>
    </row>
    <row r="119" spans="1:26" ht="25.5">
      <c r="A119" s="89" t="s">
        <v>34</v>
      </c>
      <c r="B119" s="200" t="s">
        <v>57</v>
      </c>
      <c r="C119" s="118">
        <v>-57776</v>
      </c>
      <c r="D119" s="118">
        <v>-53377</v>
      </c>
      <c r="E119" s="118">
        <v>-44230</v>
      </c>
      <c r="F119" s="118">
        <v>-155583</v>
      </c>
      <c r="G119" s="118">
        <v>-54759</v>
      </c>
      <c r="H119" s="118">
        <v>-78680</v>
      </c>
      <c r="I119" s="118">
        <v>-92533</v>
      </c>
      <c r="J119" s="118">
        <v>-75904</v>
      </c>
      <c r="K119" s="118">
        <v>-77282</v>
      </c>
      <c r="L119" s="118">
        <v>-88533</v>
      </c>
      <c r="M119" s="118">
        <v>-115922</v>
      </c>
      <c r="N119" s="127">
        <v>-117146</v>
      </c>
      <c r="O119" s="113">
        <v>-85999</v>
      </c>
      <c r="P119" s="113">
        <v>-92024</v>
      </c>
      <c r="Q119" s="113">
        <v>-87164</v>
      </c>
      <c r="R119" s="113">
        <v>-90112</v>
      </c>
      <c r="S119" s="113">
        <v>-62354</v>
      </c>
      <c r="T119" s="113">
        <v>-54989</v>
      </c>
      <c r="U119" s="113">
        <v>-101772</v>
      </c>
      <c r="V119" s="113">
        <v>-338567</v>
      </c>
      <c r="W119" s="113">
        <v>-93181</v>
      </c>
      <c r="X119" s="113">
        <v>-112353</v>
      </c>
      <c r="Y119" s="113">
        <v>-135315</v>
      </c>
      <c r="Z119" s="113">
        <v>-101041</v>
      </c>
    </row>
    <row r="120" spans="1:26">
      <c r="A120" s="89" t="s">
        <v>36</v>
      </c>
      <c r="B120" s="200" t="s">
        <v>37</v>
      </c>
      <c r="C120" s="118">
        <v>-224009</v>
      </c>
      <c r="D120" s="118">
        <v>-220858</v>
      </c>
      <c r="E120" s="118">
        <v>-235847</v>
      </c>
      <c r="F120" s="118">
        <v>-249811</v>
      </c>
      <c r="G120" s="118">
        <v>-259802</v>
      </c>
      <c r="H120" s="118">
        <v>-372971</v>
      </c>
      <c r="I120" s="118">
        <v>-389392</v>
      </c>
      <c r="J120" s="118">
        <v>-547118</v>
      </c>
      <c r="K120" s="118">
        <v>-410220</v>
      </c>
      <c r="L120" s="118">
        <v>-445891</v>
      </c>
      <c r="M120" s="118">
        <v>-408780</v>
      </c>
      <c r="N120" s="126">
        <v>-409465</v>
      </c>
      <c r="O120" s="113">
        <v>-388959</v>
      </c>
      <c r="P120" s="113">
        <v>-384193</v>
      </c>
      <c r="Q120" s="113">
        <v>-346838</v>
      </c>
      <c r="R120" s="113">
        <v>-386876</v>
      </c>
      <c r="S120" s="113">
        <v>-380088</v>
      </c>
      <c r="T120" s="113">
        <v>-393209</v>
      </c>
      <c r="U120" s="113">
        <v>-361404</v>
      </c>
      <c r="V120" s="113">
        <v>-724971</v>
      </c>
      <c r="W120" s="113">
        <v>-638078</v>
      </c>
      <c r="X120" s="113">
        <v>-594822</v>
      </c>
      <c r="Y120" s="113">
        <v>-585234</v>
      </c>
      <c r="Z120" s="113">
        <v>-649803</v>
      </c>
    </row>
    <row r="121" spans="1:26">
      <c r="A121" s="89" t="s">
        <v>58</v>
      </c>
      <c r="B121" s="200" t="s">
        <v>39</v>
      </c>
      <c r="C121" s="118">
        <v>-24608</v>
      </c>
      <c r="D121" s="118">
        <v>-25227</v>
      </c>
      <c r="E121" s="118">
        <v>-24369</v>
      </c>
      <c r="F121" s="118">
        <v>-26791</v>
      </c>
      <c r="G121" s="118">
        <v>-27317</v>
      </c>
      <c r="H121" s="118">
        <v>-35794</v>
      </c>
      <c r="I121" s="118">
        <v>-41722</v>
      </c>
      <c r="J121" s="118">
        <v>-43624</v>
      </c>
      <c r="K121" s="118">
        <v>-43087</v>
      </c>
      <c r="L121" s="118">
        <v>-53299</v>
      </c>
      <c r="M121" s="118">
        <v>-52443</v>
      </c>
      <c r="N121" s="126">
        <v>-57768</v>
      </c>
      <c r="O121" s="113">
        <v>-47891</v>
      </c>
      <c r="P121" s="113">
        <v>-44093</v>
      </c>
      <c r="Q121" s="113">
        <v>-38516</v>
      </c>
      <c r="R121" s="113">
        <v>-43564</v>
      </c>
      <c r="S121" s="113">
        <v>-40933</v>
      </c>
      <c r="T121" s="113">
        <v>-41729</v>
      </c>
      <c r="U121" s="113">
        <v>-41564</v>
      </c>
      <c r="V121" s="113">
        <v>-65488</v>
      </c>
      <c r="W121" s="113">
        <v>-105472</v>
      </c>
      <c r="X121" s="113">
        <v>-115755</v>
      </c>
      <c r="Y121" s="113">
        <v>-131016</v>
      </c>
      <c r="Z121" s="113">
        <v>-101904</v>
      </c>
    </row>
    <row r="122" spans="1:26">
      <c r="A122" s="89" t="s">
        <v>40</v>
      </c>
      <c r="B122" s="200" t="s">
        <v>41</v>
      </c>
      <c r="C122" s="122">
        <v>-5316</v>
      </c>
      <c r="D122" s="122">
        <v>-5506</v>
      </c>
      <c r="E122" s="122">
        <v>-11281</v>
      </c>
      <c r="F122" s="122">
        <v>-15290</v>
      </c>
      <c r="G122" s="122">
        <v>-11526</v>
      </c>
      <c r="H122" s="122">
        <v>-32161</v>
      </c>
      <c r="I122" s="122">
        <v>-18681</v>
      </c>
      <c r="J122" s="122">
        <v>-30091</v>
      </c>
      <c r="K122" s="122">
        <v>-22760</v>
      </c>
      <c r="L122" s="122">
        <v>-36749</v>
      </c>
      <c r="M122" s="122">
        <v>-23443</v>
      </c>
      <c r="N122" s="129">
        <v>-33639</v>
      </c>
      <c r="O122" s="128">
        <v>-31547</v>
      </c>
      <c r="P122" s="128">
        <v>-33549</v>
      </c>
      <c r="Q122" s="128">
        <v>-36921</v>
      </c>
      <c r="R122" s="128">
        <v>-39478</v>
      </c>
      <c r="S122" s="128">
        <v>-40011</v>
      </c>
      <c r="T122" s="128">
        <v>-16914</v>
      </c>
      <c r="U122" s="128">
        <v>-19846</v>
      </c>
      <c r="V122" s="128">
        <v>-70636</v>
      </c>
      <c r="W122" s="128">
        <v>-31223</v>
      </c>
      <c r="X122" s="128">
        <v>-34400</v>
      </c>
      <c r="Y122" s="128">
        <v>-100035</v>
      </c>
      <c r="Z122" s="128">
        <v>-139826</v>
      </c>
    </row>
    <row r="123" spans="1:26">
      <c r="A123" s="120" t="s">
        <v>42</v>
      </c>
      <c r="B123" s="201" t="s">
        <v>43</v>
      </c>
      <c r="C123" s="121">
        <v>53810</v>
      </c>
      <c r="D123" s="121">
        <v>80013</v>
      </c>
      <c r="E123" s="121">
        <v>90912</v>
      </c>
      <c r="F123" s="121">
        <v>-46559</v>
      </c>
      <c r="G123" s="121">
        <v>21589</v>
      </c>
      <c r="H123" s="121">
        <v>3940</v>
      </c>
      <c r="I123" s="121">
        <v>56229</v>
      </c>
      <c r="J123" s="121">
        <v>-52066</v>
      </c>
      <c r="K123" s="121">
        <v>89052</v>
      </c>
      <c r="L123" s="121">
        <v>115959</v>
      </c>
      <c r="M123" s="121">
        <v>86820</v>
      </c>
      <c r="N123" s="121">
        <v>68552</v>
      </c>
      <c r="O123" s="121">
        <v>131530</v>
      </c>
      <c r="P123" s="121">
        <v>180149</v>
      </c>
      <c r="Q123" s="121">
        <v>218367</v>
      </c>
      <c r="R123" s="121">
        <v>129705</v>
      </c>
      <c r="S123" s="121">
        <v>171229</v>
      </c>
      <c r="T123" s="121">
        <v>198312</v>
      </c>
      <c r="U123" s="121">
        <v>222952</v>
      </c>
      <c r="V123" s="121">
        <v>89525</v>
      </c>
      <c r="W123" s="121">
        <v>308084</v>
      </c>
      <c r="X123" s="121">
        <v>354216</v>
      </c>
      <c r="Y123" s="121">
        <v>238982</v>
      </c>
      <c r="Z123" s="121">
        <v>252862</v>
      </c>
    </row>
    <row r="124" spans="1:26">
      <c r="A124" s="89" t="s">
        <v>401</v>
      </c>
      <c r="B124" s="200" t="s">
        <v>402</v>
      </c>
      <c r="C124" s="118">
        <v>0</v>
      </c>
      <c r="D124" s="118">
        <v>0</v>
      </c>
      <c r="E124" s="118">
        <v>0</v>
      </c>
      <c r="F124" s="118">
        <v>0</v>
      </c>
      <c r="G124" s="118">
        <v>0</v>
      </c>
      <c r="H124" s="118">
        <v>0</v>
      </c>
      <c r="I124" s="118">
        <v>0</v>
      </c>
      <c r="J124" s="118">
        <v>0</v>
      </c>
      <c r="K124" s="118">
        <v>-31735</v>
      </c>
      <c r="L124" s="118">
        <v>-50810</v>
      </c>
      <c r="M124" s="118">
        <v>-51203</v>
      </c>
      <c r="N124" s="118">
        <v>-52128</v>
      </c>
      <c r="O124" s="118">
        <v>-52075</v>
      </c>
      <c r="P124" s="118">
        <v>-51480</v>
      </c>
      <c r="Q124" s="118">
        <v>-51053</v>
      </c>
      <c r="R124" s="118">
        <v>-51258</v>
      </c>
      <c r="S124" s="118">
        <v>-50035</v>
      </c>
      <c r="T124" s="118">
        <v>-49836</v>
      </c>
      <c r="U124" s="118">
        <v>-48472</v>
      </c>
      <c r="V124" s="118">
        <v>-64779</v>
      </c>
      <c r="W124" s="118">
        <v>-70345</v>
      </c>
      <c r="X124" s="118">
        <v>-70982</v>
      </c>
      <c r="Y124" s="118">
        <v>-69457</v>
      </c>
      <c r="Z124" s="118">
        <v>-70405</v>
      </c>
    </row>
    <row r="125" spans="1:26">
      <c r="A125" s="89" t="s">
        <v>44</v>
      </c>
      <c r="B125" s="200" t="s">
        <v>45</v>
      </c>
      <c r="C125" s="118">
        <v>1254</v>
      </c>
      <c r="D125" s="118">
        <v>842</v>
      </c>
      <c r="E125" s="118">
        <v>-2096</v>
      </c>
      <c r="F125" s="118">
        <v>0</v>
      </c>
      <c r="G125" s="118">
        <v>0</v>
      </c>
      <c r="H125" s="118">
        <v>0</v>
      </c>
      <c r="I125" s="118">
        <v>0</v>
      </c>
      <c r="J125" s="118">
        <v>0</v>
      </c>
      <c r="K125" s="118">
        <v>0</v>
      </c>
      <c r="L125" s="118">
        <v>0</v>
      </c>
      <c r="M125" s="118">
        <v>0</v>
      </c>
      <c r="N125" s="118">
        <v>0</v>
      </c>
      <c r="O125" s="118">
        <v>0</v>
      </c>
      <c r="P125" s="118">
        <v>0</v>
      </c>
      <c r="Q125" s="118">
        <v>0</v>
      </c>
      <c r="R125" s="118">
        <v>0</v>
      </c>
      <c r="S125" s="118">
        <v>0</v>
      </c>
      <c r="T125" s="118"/>
      <c r="U125" s="118">
        <v>0</v>
      </c>
      <c r="V125" s="118">
        <v>0</v>
      </c>
      <c r="W125" s="118"/>
      <c r="X125" s="118">
        <v>0</v>
      </c>
      <c r="Y125" s="118">
        <v>0</v>
      </c>
      <c r="Z125" s="118">
        <v>0</v>
      </c>
    </row>
    <row r="126" spans="1:26">
      <c r="A126" s="153" t="s">
        <v>46</v>
      </c>
      <c r="B126" s="202" t="s">
        <v>47</v>
      </c>
      <c r="C126" s="154">
        <v>55064</v>
      </c>
      <c r="D126" s="154">
        <v>80855</v>
      </c>
      <c r="E126" s="154">
        <v>88816</v>
      </c>
      <c r="F126" s="154">
        <v>-46559</v>
      </c>
      <c r="G126" s="154">
        <v>21589</v>
      </c>
      <c r="H126" s="154">
        <v>3940</v>
      </c>
      <c r="I126" s="154">
        <v>56229</v>
      </c>
      <c r="J126" s="154">
        <v>-52066</v>
      </c>
      <c r="K126" s="154">
        <v>57317</v>
      </c>
      <c r="L126" s="154">
        <v>65149</v>
      </c>
      <c r="M126" s="154">
        <v>35617</v>
      </c>
      <c r="N126" s="154">
        <v>16424</v>
      </c>
      <c r="O126" s="154">
        <v>79455</v>
      </c>
      <c r="P126" s="154">
        <v>128669</v>
      </c>
      <c r="Q126" s="154">
        <v>167314</v>
      </c>
      <c r="R126" s="154">
        <v>78447</v>
      </c>
      <c r="S126" s="154">
        <v>121194</v>
      </c>
      <c r="T126" s="154">
        <v>148476</v>
      </c>
      <c r="U126" s="154">
        <v>174480</v>
      </c>
      <c r="V126" s="154">
        <v>24746</v>
      </c>
      <c r="W126" s="154">
        <v>237739</v>
      </c>
      <c r="X126" s="154">
        <v>283234</v>
      </c>
      <c r="Y126" s="154">
        <v>169525</v>
      </c>
      <c r="Z126" s="154">
        <v>182457</v>
      </c>
    </row>
    <row r="127" spans="1:26" ht="15" thickBot="1">
      <c r="A127" s="89" t="s">
        <v>48</v>
      </c>
      <c r="B127" s="200" t="s">
        <v>49</v>
      </c>
      <c r="C127" s="123">
        <v>-10426</v>
      </c>
      <c r="D127" s="123">
        <v>-16995</v>
      </c>
      <c r="E127" s="123">
        <v>-20050</v>
      </c>
      <c r="F127" s="123">
        <v>7326</v>
      </c>
      <c r="G127" s="123">
        <v>-7073</v>
      </c>
      <c r="H127" s="123">
        <v>-653</v>
      </c>
      <c r="I127" s="123">
        <v>-15813</v>
      </c>
      <c r="J127" s="123">
        <v>7140</v>
      </c>
      <c r="K127" s="123">
        <v>-26052</v>
      </c>
      <c r="L127" s="123">
        <v>-31776</v>
      </c>
      <c r="M127" s="123">
        <v>-25399</v>
      </c>
      <c r="N127" s="123">
        <v>-14420</v>
      </c>
      <c r="O127" s="123">
        <v>-39892</v>
      </c>
      <c r="P127" s="123">
        <v>-47453</v>
      </c>
      <c r="Q127" s="123">
        <v>-57524</v>
      </c>
      <c r="R127" s="123">
        <v>-29309</v>
      </c>
      <c r="S127" s="123">
        <v>-35736</v>
      </c>
      <c r="T127" s="123">
        <v>-45333</v>
      </c>
      <c r="U127" s="123">
        <v>-43582</v>
      </c>
      <c r="V127" s="123">
        <v>16133</v>
      </c>
      <c r="W127" s="123">
        <v>-76138</v>
      </c>
      <c r="X127" s="123">
        <v>-66174</v>
      </c>
      <c r="Y127" s="123">
        <v>-54763</v>
      </c>
      <c r="Z127" s="123">
        <v>-61186</v>
      </c>
    </row>
    <row r="128" spans="1:26" ht="15" thickTop="1">
      <c r="A128" s="153" t="s">
        <v>50</v>
      </c>
      <c r="B128" s="202" t="s">
        <v>51</v>
      </c>
      <c r="C128" s="154">
        <v>44638</v>
      </c>
      <c r="D128" s="154">
        <v>63860</v>
      </c>
      <c r="E128" s="154">
        <v>68766</v>
      </c>
      <c r="F128" s="154">
        <v>-39233</v>
      </c>
      <c r="G128" s="154">
        <v>14516</v>
      </c>
      <c r="H128" s="154">
        <v>3287</v>
      </c>
      <c r="I128" s="154">
        <v>40416</v>
      </c>
      <c r="J128" s="154">
        <v>-44926</v>
      </c>
      <c r="K128" s="154">
        <v>31265</v>
      </c>
      <c r="L128" s="154">
        <v>33373</v>
      </c>
      <c r="M128" s="154">
        <v>10218</v>
      </c>
      <c r="N128" s="154">
        <v>2004</v>
      </c>
      <c r="O128" s="154">
        <v>39563</v>
      </c>
      <c r="P128" s="154">
        <v>81216</v>
      </c>
      <c r="Q128" s="154">
        <v>109790</v>
      </c>
      <c r="R128" s="154">
        <v>49138</v>
      </c>
      <c r="S128" s="154">
        <v>85458</v>
      </c>
      <c r="T128" s="154">
        <v>103143</v>
      </c>
      <c r="U128" s="154">
        <v>130898</v>
      </c>
      <c r="V128" s="154">
        <v>40879</v>
      </c>
      <c r="W128" s="154">
        <v>161601</v>
      </c>
      <c r="X128" s="154">
        <v>217060</v>
      </c>
      <c r="Y128" s="154">
        <v>114762</v>
      </c>
      <c r="Z128" s="154">
        <v>121271</v>
      </c>
    </row>
    <row r="129" spans="1:26">
      <c r="A129" s="124" t="s">
        <v>52</v>
      </c>
      <c r="B129" s="200" t="s">
        <v>53</v>
      </c>
      <c r="C129" s="118">
        <v>44638</v>
      </c>
      <c r="D129" s="118">
        <v>63860</v>
      </c>
      <c r="E129" s="118">
        <v>68766</v>
      </c>
      <c r="F129" s="118">
        <v>-39233</v>
      </c>
      <c r="G129" s="118">
        <v>14516</v>
      </c>
      <c r="H129" s="118">
        <v>3287</v>
      </c>
      <c r="I129" s="118">
        <v>40416</v>
      </c>
      <c r="J129" s="118">
        <v>-44926</v>
      </c>
      <c r="K129" s="118">
        <v>31265</v>
      </c>
      <c r="L129" s="118">
        <v>33373</v>
      </c>
      <c r="M129" s="118">
        <v>10218</v>
      </c>
      <c r="N129" s="118">
        <v>2004</v>
      </c>
      <c r="O129" s="118">
        <v>39563</v>
      </c>
      <c r="P129" s="118">
        <v>81216</v>
      </c>
      <c r="Q129" s="118">
        <v>109790</v>
      </c>
      <c r="R129" s="118">
        <v>49138</v>
      </c>
      <c r="S129" s="118">
        <v>85458</v>
      </c>
      <c r="T129" s="118">
        <v>103143</v>
      </c>
      <c r="U129" s="118">
        <v>130898</v>
      </c>
      <c r="V129" s="118">
        <v>40879</v>
      </c>
      <c r="W129" s="118">
        <v>161601</v>
      </c>
      <c r="X129" s="118">
        <v>217060</v>
      </c>
      <c r="Y129" s="118">
        <v>114762</v>
      </c>
      <c r="Z129" s="118">
        <v>121271</v>
      </c>
    </row>
    <row r="130" spans="1:26" ht="25.5">
      <c r="A130" s="120" t="s">
        <v>382</v>
      </c>
      <c r="B130" s="201" t="s">
        <v>381</v>
      </c>
      <c r="C130" s="155">
        <v>0.87</v>
      </c>
      <c r="D130" s="155">
        <v>1.23</v>
      </c>
      <c r="E130" s="155">
        <v>1.22</v>
      </c>
      <c r="F130" s="155">
        <v>-0.69885756658269138</v>
      </c>
      <c r="G130" s="155">
        <v>0.26</v>
      </c>
      <c r="H130" s="155">
        <v>0.04</v>
      </c>
      <c r="I130" s="155">
        <v>0.48</v>
      </c>
      <c r="J130" s="155">
        <v>-0.63000000000000012</v>
      </c>
      <c r="K130" s="155">
        <v>0.37</v>
      </c>
      <c r="L130" s="155">
        <v>0.4</v>
      </c>
      <c r="M130" s="155">
        <v>0.12</v>
      </c>
      <c r="N130" s="155">
        <v>2.0000000000000018E-2</v>
      </c>
      <c r="O130" s="155">
        <v>0.47</v>
      </c>
      <c r="P130" s="161">
        <v>0.96377744080787564</v>
      </c>
      <c r="Q130" s="161">
        <v>1.2962225591921244</v>
      </c>
      <c r="R130" s="161">
        <v>0.58999999999999986</v>
      </c>
      <c r="S130" s="161">
        <v>1.01</v>
      </c>
      <c r="T130" s="161">
        <v>1.22</v>
      </c>
      <c r="U130" s="161">
        <v>1.35</v>
      </c>
      <c r="V130" s="161">
        <v>0.31168820088759092</v>
      </c>
      <c r="W130" s="161">
        <v>1.0962053899350896</v>
      </c>
      <c r="X130" s="161">
        <v>1.4723946100649103</v>
      </c>
      <c r="Y130" s="161">
        <v>0.78140000000000009</v>
      </c>
      <c r="Z130" s="161">
        <v>0.81999999999999984</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5" orientation="landscape" r:id="rId1"/>
  <ignoredErrors>
    <ignoredError sqref="Q8 Q12 Q23 Q26 Q28" formula="1"/>
    <ignoredError sqref="P53" formulaRange="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4">
    <tabColor rgb="FFB2E0B4"/>
    <pageSetUpPr fitToPage="1"/>
  </sheetPr>
  <dimension ref="A1:AG77"/>
  <sheetViews>
    <sheetView showGridLines="0" zoomScale="85" zoomScaleNormal="85" workbookViewId="0">
      <pane xSplit="2" topLeftCell="C1" activePane="topRight" state="frozen"/>
      <selection pane="topRight" activeCell="C4" sqref="C4"/>
    </sheetView>
  </sheetViews>
  <sheetFormatPr defaultColWidth="10.28515625" defaultRowHeight="14.25" outlineLevelCol="1"/>
  <cols>
    <col min="1" max="1" width="55.5703125" style="2" customWidth="1"/>
    <col min="2" max="2" width="52.7109375" style="2" customWidth="1" outlineLevel="1"/>
    <col min="3" max="26" width="12.140625" style="2" customWidth="1"/>
    <col min="27" max="27" width="11.28515625" style="2" bestFit="1" customWidth="1"/>
    <col min="28" max="28" width="11.28515625" style="2" customWidth="1"/>
    <col min="29" max="29" width="1.7109375" style="2" customWidth="1"/>
    <col min="30" max="30" width="11.140625" style="2" customWidth="1"/>
    <col min="31" max="31" width="11.28515625" style="2" customWidth="1"/>
    <col min="32"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2"/>
      <c r="AA1" s="2"/>
      <c r="AB1" s="2"/>
      <c r="AC1" s="2"/>
      <c r="AD1" s="2"/>
      <c r="AE1" s="2"/>
      <c r="AF1" s="2"/>
      <c r="AG1" s="2"/>
    </row>
    <row r="2" spans="1:33">
      <c r="A2" s="12"/>
      <c r="B2" s="12"/>
      <c r="C2" s="12"/>
      <c r="D2" s="12"/>
      <c r="E2" s="12"/>
      <c r="F2" s="12"/>
      <c r="G2" s="12"/>
      <c r="H2" s="12"/>
      <c r="I2" s="12"/>
      <c r="J2" s="12"/>
      <c r="K2" s="12"/>
      <c r="L2" s="12"/>
      <c r="M2" s="12"/>
      <c r="N2" s="12"/>
      <c r="O2" s="12"/>
      <c r="P2" s="12"/>
      <c r="Q2" s="12"/>
      <c r="R2" s="12"/>
      <c r="S2" s="12"/>
      <c r="T2" s="12"/>
      <c r="U2" s="12"/>
      <c r="V2" s="12"/>
      <c r="W2" s="12"/>
      <c r="X2" s="12"/>
      <c r="Y2" s="12"/>
    </row>
    <row r="3" spans="1:33">
      <c r="A3" s="13" t="s">
        <v>2</v>
      </c>
      <c r="B3" s="13" t="s">
        <v>3</v>
      </c>
      <c r="C3" s="13"/>
      <c r="D3" s="13"/>
      <c r="E3" s="13"/>
      <c r="F3" s="13"/>
      <c r="G3" s="13"/>
      <c r="H3" s="13"/>
      <c r="I3" s="13"/>
      <c r="J3" s="13"/>
      <c r="K3" s="13"/>
      <c r="L3" s="13"/>
      <c r="M3" s="13"/>
      <c r="N3" s="13"/>
      <c r="O3" s="13"/>
      <c r="P3" s="13"/>
      <c r="Q3" s="13"/>
      <c r="R3" s="13"/>
      <c r="S3" s="13"/>
      <c r="T3" s="13"/>
      <c r="U3" s="13"/>
      <c r="V3" s="13"/>
      <c r="W3" s="13"/>
      <c r="X3" s="13"/>
      <c r="Y3" s="13"/>
      <c r="Z3" s="13"/>
    </row>
    <row r="4" spans="1:33" ht="30" customHeight="1">
      <c r="A4" s="15" t="s">
        <v>59</v>
      </c>
      <c r="B4" s="15" t="s">
        <v>60</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3">
      <c r="A5" s="18"/>
      <c r="B5" s="268"/>
      <c r="C5" s="3"/>
      <c r="D5" s="3"/>
      <c r="E5" s="3"/>
      <c r="F5" s="3"/>
      <c r="G5" s="3"/>
      <c r="H5" s="3"/>
      <c r="I5" s="3"/>
      <c r="J5" s="3"/>
      <c r="K5" s="3"/>
      <c r="L5" s="3"/>
      <c r="M5" s="3"/>
      <c r="N5" s="3"/>
      <c r="O5" s="3"/>
      <c r="P5" s="3"/>
      <c r="Q5" s="3"/>
      <c r="R5" s="3"/>
      <c r="S5" s="3"/>
      <c r="T5" s="3"/>
      <c r="U5" s="3"/>
      <c r="V5" s="3"/>
      <c r="W5" s="3"/>
      <c r="X5" s="3"/>
      <c r="Y5" s="3"/>
      <c r="Z5" s="3"/>
    </row>
    <row r="6" spans="1:33" ht="15" thickBot="1">
      <c r="A6" s="19" t="s">
        <v>61</v>
      </c>
      <c r="B6" s="266" t="s">
        <v>51</v>
      </c>
      <c r="C6" s="97">
        <v>614694</v>
      </c>
      <c r="D6" s="97">
        <v>493423</v>
      </c>
      <c r="E6" s="97">
        <v>378661</v>
      </c>
      <c r="F6" s="97">
        <v>161601</v>
      </c>
      <c r="G6" s="97">
        <v>360378</v>
      </c>
      <c r="H6" s="97">
        <v>319499</v>
      </c>
      <c r="I6" s="97">
        <v>188601</v>
      </c>
      <c r="J6" s="97">
        <v>85458</v>
      </c>
      <c r="K6" s="97">
        <v>279707</v>
      </c>
      <c r="L6" s="97">
        <v>230569</v>
      </c>
      <c r="M6" s="97">
        <v>120779</v>
      </c>
      <c r="N6" s="97">
        <v>39563</v>
      </c>
      <c r="O6" s="97">
        <v>76860</v>
      </c>
      <c r="P6" s="97">
        <v>74856</v>
      </c>
      <c r="Q6" s="97">
        <v>64638</v>
      </c>
      <c r="R6" s="97">
        <v>31265</v>
      </c>
      <c r="S6" s="97">
        <v>13293</v>
      </c>
      <c r="T6" s="97">
        <v>58219</v>
      </c>
      <c r="U6" s="97">
        <v>17803</v>
      </c>
      <c r="V6" s="97">
        <v>14516</v>
      </c>
      <c r="W6" s="97">
        <v>138031</v>
      </c>
      <c r="X6" s="97">
        <v>177264</v>
      </c>
      <c r="Y6" s="97">
        <v>108498</v>
      </c>
      <c r="Z6" s="97">
        <v>44638</v>
      </c>
    </row>
    <row r="7" spans="1:33" ht="15" thickTop="1">
      <c r="A7" s="19" t="s">
        <v>62</v>
      </c>
      <c r="B7" s="266" t="s">
        <v>63</v>
      </c>
      <c r="C7" s="98"/>
      <c r="D7" s="98"/>
      <c r="E7" s="98"/>
      <c r="F7" s="98"/>
      <c r="G7" s="98"/>
      <c r="H7" s="98"/>
      <c r="I7" s="98"/>
      <c r="J7" s="98"/>
      <c r="K7" s="98"/>
      <c r="L7" s="98"/>
      <c r="M7" s="98"/>
      <c r="N7" s="98"/>
      <c r="O7" s="98"/>
      <c r="P7" s="98"/>
      <c r="Q7" s="98"/>
      <c r="R7" s="98"/>
      <c r="S7" s="98"/>
      <c r="T7" s="98"/>
      <c r="U7" s="98"/>
      <c r="V7" s="98"/>
      <c r="W7" s="98"/>
      <c r="X7" s="98"/>
      <c r="Y7" s="98"/>
      <c r="Z7" s="98"/>
    </row>
    <row r="8" spans="1:33" ht="22.5">
      <c r="A8" s="162" t="s">
        <v>64</v>
      </c>
      <c r="B8" s="269" t="s">
        <v>65</v>
      </c>
      <c r="C8" s="163">
        <v>-15183</v>
      </c>
      <c r="D8" s="163">
        <v>-7090</v>
      </c>
      <c r="E8" s="163">
        <v>-15728</v>
      </c>
      <c r="F8" s="163">
        <v>-35967</v>
      </c>
      <c r="G8" s="163">
        <v>88</v>
      </c>
      <c r="H8" s="163">
        <v>-14124</v>
      </c>
      <c r="I8" s="163">
        <v>-19322</v>
      </c>
      <c r="J8" s="163">
        <v>7000</v>
      </c>
      <c r="K8" s="163">
        <v>141509</v>
      </c>
      <c r="L8" s="163">
        <v>95231</v>
      </c>
      <c r="M8" s="163">
        <v>113586</v>
      </c>
      <c r="N8" s="163">
        <v>74607</v>
      </c>
      <c r="O8" s="163">
        <v>-203094</v>
      </c>
      <c r="P8" s="163">
        <v>-24481</v>
      </c>
      <c r="Q8" s="163">
        <f>Q9+Q10+Q11</f>
        <v>-4749</v>
      </c>
      <c r="R8" s="163">
        <f>R9+R10+R11</f>
        <v>63304</v>
      </c>
      <c r="S8" s="163">
        <f>S9+S10+S11</f>
        <v>-64043</v>
      </c>
      <c r="T8" s="163">
        <f t="shared" ref="T8:Z8" si="0">T9+T10+T11</f>
        <v>-90093</v>
      </c>
      <c r="U8" s="163">
        <f t="shared" si="0"/>
        <v>-117855</v>
      </c>
      <c r="V8" s="163">
        <f t="shared" si="0"/>
        <v>-2274</v>
      </c>
      <c r="W8" s="163">
        <f t="shared" si="0"/>
        <v>167795</v>
      </c>
      <c r="X8" s="163">
        <f t="shared" si="0"/>
        <v>141005</v>
      </c>
      <c r="Y8" s="163">
        <f t="shared" si="0"/>
        <v>88268</v>
      </c>
      <c r="Z8" s="163">
        <f t="shared" si="0"/>
        <v>-723</v>
      </c>
    </row>
    <row r="9" spans="1:33">
      <c r="A9" s="164" t="s">
        <v>66</v>
      </c>
      <c r="B9" s="270" t="s">
        <v>551</v>
      </c>
      <c r="C9" s="146"/>
      <c r="D9" s="146"/>
      <c r="E9" s="146"/>
      <c r="F9" s="146"/>
      <c r="G9" s="146"/>
      <c r="H9" s="146"/>
      <c r="I9" s="146"/>
      <c r="J9" s="146"/>
      <c r="K9" s="146">
        <v>174113</v>
      </c>
      <c r="L9" s="146">
        <v>117807</v>
      </c>
      <c r="M9" s="146">
        <v>140230</v>
      </c>
      <c r="N9" s="146">
        <v>92108</v>
      </c>
      <c r="O9" s="146">
        <v>-250823</v>
      </c>
      <c r="P9" s="146">
        <v>-30223</v>
      </c>
      <c r="Q9" s="146">
        <v>-5862</v>
      </c>
      <c r="R9" s="146">
        <v>78155</v>
      </c>
      <c r="S9" s="146">
        <v>-79066</v>
      </c>
      <c r="T9" s="146">
        <v>-111226</v>
      </c>
      <c r="U9" s="146">
        <v>-145499</v>
      </c>
      <c r="V9" s="146">
        <v>-2807</v>
      </c>
      <c r="W9" s="146">
        <v>215554</v>
      </c>
      <c r="X9" s="146">
        <v>182480</v>
      </c>
      <c r="Y9" s="146">
        <v>117373</v>
      </c>
      <c r="Z9" s="146">
        <v>6380</v>
      </c>
    </row>
    <row r="10" spans="1:33" ht="25.5">
      <c r="A10" s="164" t="s">
        <v>597</v>
      </c>
      <c r="B10" s="270" t="s">
        <v>598</v>
      </c>
      <c r="C10" s="146">
        <v>-18745</v>
      </c>
      <c r="D10" s="146">
        <v>-8759</v>
      </c>
      <c r="E10" s="146">
        <v>-19423</v>
      </c>
      <c r="F10" s="146">
        <v>-42610</v>
      </c>
      <c r="G10" s="146">
        <v>789</v>
      </c>
      <c r="H10" s="146">
        <v>-16762</v>
      </c>
      <c r="I10" s="146">
        <v>-23128</v>
      </c>
      <c r="J10" s="146">
        <v>9330</v>
      </c>
      <c r="K10" s="146">
        <v>0</v>
      </c>
      <c r="L10" s="146">
        <v>0</v>
      </c>
      <c r="M10" s="146">
        <v>0</v>
      </c>
      <c r="N10" s="146">
        <v>0</v>
      </c>
      <c r="O10" s="146">
        <v>0</v>
      </c>
      <c r="P10" s="146">
        <v>0</v>
      </c>
      <c r="Q10" s="146">
        <v>0</v>
      </c>
      <c r="R10" s="146">
        <v>0</v>
      </c>
      <c r="S10" s="146">
        <v>0</v>
      </c>
      <c r="T10" s="146">
        <v>0</v>
      </c>
      <c r="U10" s="146">
        <v>0</v>
      </c>
      <c r="V10" s="146">
        <v>0</v>
      </c>
      <c r="W10" s="146">
        <v>-8400</v>
      </c>
      <c r="X10" s="146">
        <v>-8400</v>
      </c>
      <c r="Y10" s="146">
        <v>-8400</v>
      </c>
      <c r="Z10" s="146">
        <v>-7272</v>
      </c>
    </row>
    <row r="11" spans="1:33">
      <c r="A11" s="22" t="s">
        <v>67</v>
      </c>
      <c r="B11" s="271" t="s">
        <v>68</v>
      </c>
      <c r="C11" s="130">
        <v>3562</v>
      </c>
      <c r="D11" s="130">
        <v>1669</v>
      </c>
      <c r="E11" s="130">
        <v>3695</v>
      </c>
      <c r="F11" s="130">
        <v>6643</v>
      </c>
      <c r="G11" s="130">
        <v>-701</v>
      </c>
      <c r="H11" s="130">
        <v>2638</v>
      </c>
      <c r="I11" s="130">
        <v>3806</v>
      </c>
      <c r="J11" s="130">
        <v>-2330</v>
      </c>
      <c r="K11" s="130">
        <v>-32604</v>
      </c>
      <c r="L11" s="130">
        <v>-22576</v>
      </c>
      <c r="M11" s="130">
        <v>-26644</v>
      </c>
      <c r="N11" s="130">
        <v>-17501</v>
      </c>
      <c r="O11" s="130">
        <v>47729</v>
      </c>
      <c r="P11" s="130">
        <v>5742</v>
      </c>
      <c r="Q11" s="130">
        <v>1113</v>
      </c>
      <c r="R11" s="130">
        <v>-14851</v>
      </c>
      <c r="S11" s="130">
        <v>15023</v>
      </c>
      <c r="T11" s="130">
        <v>21133</v>
      </c>
      <c r="U11" s="130">
        <v>27644</v>
      </c>
      <c r="V11" s="130">
        <v>533</v>
      </c>
      <c r="W11" s="100">
        <v>-39359</v>
      </c>
      <c r="X11" s="100">
        <v>-33075</v>
      </c>
      <c r="Y11" s="100">
        <v>-20705</v>
      </c>
      <c r="Z11" s="100">
        <v>169</v>
      </c>
    </row>
    <row r="12" spans="1:33" ht="22.5">
      <c r="A12" s="165" t="s">
        <v>69</v>
      </c>
      <c r="B12" s="269" t="s">
        <v>70</v>
      </c>
      <c r="C12" s="98">
        <v>-745</v>
      </c>
      <c r="D12" s="98">
        <v>-666</v>
      </c>
      <c r="E12" s="98">
        <v>312</v>
      </c>
      <c r="F12" s="98">
        <v>-112</v>
      </c>
      <c r="G12" s="98">
        <v>-897</v>
      </c>
      <c r="H12" s="98">
        <v>16</v>
      </c>
      <c r="I12" s="98">
        <v>-409</v>
      </c>
      <c r="J12" s="98">
        <v>-136</v>
      </c>
      <c r="K12" s="98">
        <v>976</v>
      </c>
      <c r="L12" s="98">
        <v>-65</v>
      </c>
      <c r="M12" s="98">
        <v>-168</v>
      </c>
      <c r="N12" s="98">
        <v>-311</v>
      </c>
      <c r="O12" s="98">
        <v>4507</v>
      </c>
      <c r="P12" s="98">
        <v>853</v>
      </c>
      <c r="Q12" s="98">
        <f>Q13+Q14</f>
        <v>812</v>
      </c>
      <c r="R12" s="98">
        <f>R13+R14</f>
        <v>-1280</v>
      </c>
      <c r="S12" s="98">
        <f t="shared" ref="S12:Z12" si="1">S13+S14</f>
        <v>5162</v>
      </c>
      <c r="T12" s="98">
        <f t="shared" si="1"/>
        <v>4772</v>
      </c>
      <c r="U12" s="98">
        <f t="shared" si="1"/>
        <v>3048</v>
      </c>
      <c r="V12" s="98">
        <f t="shared" si="1"/>
        <v>66</v>
      </c>
      <c r="W12" s="98">
        <f t="shared" si="1"/>
        <v>-3895</v>
      </c>
      <c r="X12" s="98">
        <f t="shared" si="1"/>
        <v>-2711</v>
      </c>
      <c r="Y12" s="98">
        <f t="shared" si="1"/>
        <v>-2121</v>
      </c>
      <c r="Z12" s="98">
        <f t="shared" si="1"/>
        <v>-188</v>
      </c>
    </row>
    <row r="13" spans="1:33">
      <c r="A13" s="22" t="s">
        <v>71</v>
      </c>
      <c r="B13" s="271" t="s">
        <v>72</v>
      </c>
      <c r="C13" s="101">
        <v>-924</v>
      </c>
      <c r="D13" s="101">
        <v>-822</v>
      </c>
      <c r="E13" s="101">
        <v>386</v>
      </c>
      <c r="F13" s="101">
        <v>-137</v>
      </c>
      <c r="G13" s="101">
        <v>-1107</v>
      </c>
      <c r="H13" s="101">
        <v>18</v>
      </c>
      <c r="I13" s="101">
        <v>-521</v>
      </c>
      <c r="J13" s="101">
        <v>-174</v>
      </c>
      <c r="K13" s="101">
        <v>1849</v>
      </c>
      <c r="L13" s="101">
        <v>539</v>
      </c>
      <c r="M13" s="101">
        <v>436</v>
      </c>
      <c r="N13" s="101">
        <v>210</v>
      </c>
      <c r="O13" s="101">
        <v>4921</v>
      </c>
      <c r="P13" s="101">
        <v>1053</v>
      </c>
      <c r="Q13" s="101">
        <v>1003</v>
      </c>
      <c r="R13" s="101">
        <v>-1580</v>
      </c>
      <c r="S13" s="101">
        <v>6374</v>
      </c>
      <c r="T13" s="101">
        <v>5891</v>
      </c>
      <c r="U13" s="101">
        <v>3763</v>
      </c>
      <c r="V13" s="101">
        <v>81</v>
      </c>
      <c r="W13" s="101">
        <v>-4808</v>
      </c>
      <c r="X13" s="101">
        <v>-3347</v>
      </c>
      <c r="Y13" s="101">
        <v>-2619</v>
      </c>
      <c r="Z13" s="101">
        <v>-232</v>
      </c>
    </row>
    <row r="14" spans="1:33">
      <c r="A14" s="22" t="s">
        <v>67</v>
      </c>
      <c r="B14" s="271" t="s">
        <v>68</v>
      </c>
      <c r="C14" s="101">
        <v>179</v>
      </c>
      <c r="D14" s="101">
        <v>156</v>
      </c>
      <c r="E14" s="101">
        <v>-74</v>
      </c>
      <c r="F14" s="101">
        <v>25</v>
      </c>
      <c r="G14" s="101">
        <v>210</v>
      </c>
      <c r="H14" s="101">
        <v>-2</v>
      </c>
      <c r="I14" s="101">
        <v>112</v>
      </c>
      <c r="J14" s="101">
        <v>38</v>
      </c>
      <c r="K14" s="101">
        <v>-873</v>
      </c>
      <c r="L14" s="101">
        <v>-604</v>
      </c>
      <c r="M14" s="101">
        <v>-604</v>
      </c>
      <c r="N14" s="101">
        <v>-521</v>
      </c>
      <c r="O14" s="101">
        <v>-414</v>
      </c>
      <c r="P14" s="101">
        <v>-200</v>
      </c>
      <c r="Q14" s="101">
        <v>-191</v>
      </c>
      <c r="R14" s="101">
        <v>300</v>
      </c>
      <c r="S14" s="101">
        <v>-1212</v>
      </c>
      <c r="T14" s="101">
        <v>-1119</v>
      </c>
      <c r="U14" s="101">
        <v>-715</v>
      </c>
      <c r="V14" s="101">
        <v>-15</v>
      </c>
      <c r="W14" s="101">
        <v>913</v>
      </c>
      <c r="X14" s="101">
        <v>636</v>
      </c>
      <c r="Y14" s="101">
        <v>498</v>
      </c>
      <c r="Z14" s="101">
        <v>44</v>
      </c>
    </row>
    <row r="15" spans="1:33" ht="15" thickBot="1">
      <c r="A15" s="27" t="s">
        <v>73</v>
      </c>
      <c r="B15" s="266" t="s">
        <v>74</v>
      </c>
      <c r="C15" s="97">
        <v>-15928</v>
      </c>
      <c r="D15" s="97">
        <v>-7756</v>
      </c>
      <c r="E15" s="97">
        <v>-15416</v>
      </c>
      <c r="F15" s="97">
        <v>-36079</v>
      </c>
      <c r="G15" s="97">
        <v>-809</v>
      </c>
      <c r="H15" s="97">
        <v>-14108</v>
      </c>
      <c r="I15" s="97">
        <v>-19731</v>
      </c>
      <c r="J15" s="97">
        <v>6864</v>
      </c>
      <c r="K15" s="97">
        <v>142485</v>
      </c>
      <c r="L15" s="97">
        <v>95166</v>
      </c>
      <c r="M15" s="97">
        <v>113418</v>
      </c>
      <c r="N15" s="97">
        <v>74296</v>
      </c>
      <c r="O15" s="97">
        <v>-198587</v>
      </c>
      <c r="P15" s="97">
        <v>-23628</v>
      </c>
      <c r="Q15" s="97">
        <f>Q8+Q12</f>
        <v>-3937</v>
      </c>
      <c r="R15" s="97">
        <f>R8+R12</f>
        <v>62024</v>
      </c>
      <c r="S15" s="97">
        <f t="shared" ref="S15:Z15" si="2">S8+S12</f>
        <v>-58881</v>
      </c>
      <c r="T15" s="97">
        <f t="shared" si="2"/>
        <v>-85321</v>
      </c>
      <c r="U15" s="97">
        <f t="shared" si="2"/>
        <v>-114807</v>
      </c>
      <c r="V15" s="97">
        <f t="shared" si="2"/>
        <v>-2208</v>
      </c>
      <c r="W15" s="97">
        <f t="shared" si="2"/>
        <v>163900</v>
      </c>
      <c r="X15" s="97">
        <f t="shared" si="2"/>
        <v>138294</v>
      </c>
      <c r="Y15" s="97">
        <f t="shared" si="2"/>
        <v>86147</v>
      </c>
      <c r="Z15" s="97">
        <f t="shared" si="2"/>
        <v>-911</v>
      </c>
    </row>
    <row r="16" spans="1:33" ht="15" thickTop="1">
      <c r="A16" s="166" t="s">
        <v>75</v>
      </c>
      <c r="B16" s="267" t="s">
        <v>76</v>
      </c>
      <c r="C16" s="167">
        <v>598766</v>
      </c>
      <c r="D16" s="167">
        <v>485667</v>
      </c>
      <c r="E16" s="167">
        <v>363245</v>
      </c>
      <c r="F16" s="167">
        <v>125522</v>
      </c>
      <c r="G16" s="167">
        <v>359569</v>
      </c>
      <c r="H16" s="167">
        <v>305391</v>
      </c>
      <c r="I16" s="167">
        <v>168870</v>
      </c>
      <c r="J16" s="167">
        <v>92322</v>
      </c>
      <c r="K16" s="167">
        <v>422192</v>
      </c>
      <c r="L16" s="167">
        <v>325735</v>
      </c>
      <c r="M16" s="167">
        <v>234197</v>
      </c>
      <c r="N16" s="167">
        <v>113859</v>
      </c>
      <c r="O16" s="167">
        <v>-121727</v>
      </c>
      <c r="P16" s="167">
        <v>51228</v>
      </c>
      <c r="Q16" s="167">
        <f>Q6+Q15</f>
        <v>60701</v>
      </c>
      <c r="R16" s="167">
        <f>R6+R15</f>
        <v>93289</v>
      </c>
      <c r="S16" s="167">
        <f t="shared" ref="S16:Z16" si="3">S6+S15</f>
        <v>-45588</v>
      </c>
      <c r="T16" s="167">
        <f t="shared" si="3"/>
        <v>-27102</v>
      </c>
      <c r="U16" s="167">
        <f t="shared" si="3"/>
        <v>-97004</v>
      </c>
      <c r="V16" s="167">
        <f t="shared" si="3"/>
        <v>12308</v>
      </c>
      <c r="W16" s="167">
        <f t="shared" si="3"/>
        <v>301931</v>
      </c>
      <c r="X16" s="167">
        <f t="shared" si="3"/>
        <v>315558</v>
      </c>
      <c r="Y16" s="167">
        <f t="shared" si="3"/>
        <v>194645</v>
      </c>
      <c r="Z16" s="167">
        <f t="shared" si="3"/>
        <v>43727</v>
      </c>
    </row>
    <row r="17" spans="1:26">
      <c r="A17" s="21" t="s">
        <v>77</v>
      </c>
      <c r="B17" s="272" t="s">
        <v>78</v>
      </c>
      <c r="C17" s="99">
        <v>598766</v>
      </c>
      <c r="D17" s="99">
        <v>485667</v>
      </c>
      <c r="E17" s="99">
        <v>363245</v>
      </c>
      <c r="F17" s="99">
        <v>125522</v>
      </c>
      <c r="G17" s="99">
        <v>359569</v>
      </c>
      <c r="H17" s="99">
        <v>305391</v>
      </c>
      <c r="I17" s="99">
        <v>168870</v>
      </c>
      <c r="J17" s="99">
        <v>92322</v>
      </c>
      <c r="K17" s="99">
        <v>422192</v>
      </c>
      <c r="L17" s="99">
        <v>325735</v>
      </c>
      <c r="M17" s="99">
        <v>234187</v>
      </c>
      <c r="N17" s="99">
        <v>113859</v>
      </c>
      <c r="O17" s="99">
        <v>-121727</v>
      </c>
      <c r="P17" s="99">
        <v>51228</v>
      </c>
      <c r="Q17" s="99">
        <f>+Q16</f>
        <v>60701</v>
      </c>
      <c r="R17" s="99">
        <v>93289</v>
      </c>
      <c r="S17" s="99">
        <v>-45588</v>
      </c>
      <c r="T17" s="99">
        <v>-27102</v>
      </c>
      <c r="U17" s="99">
        <v>-97004</v>
      </c>
      <c r="V17" s="99">
        <v>12308</v>
      </c>
      <c r="W17" s="99">
        <v>301931</v>
      </c>
      <c r="X17" s="99">
        <v>315558</v>
      </c>
      <c r="Y17" s="99">
        <v>194645</v>
      </c>
      <c r="Z17" s="99">
        <v>43727</v>
      </c>
    </row>
    <row r="18" spans="1:26">
      <c r="A18" s="28"/>
      <c r="B18" s="18"/>
      <c r="C18" s="131"/>
      <c r="D18" s="131"/>
      <c r="E18" s="131"/>
      <c r="F18" s="131"/>
      <c r="G18" s="131"/>
      <c r="H18" s="131"/>
      <c r="I18" s="131"/>
      <c r="J18" s="131"/>
      <c r="K18" s="131"/>
      <c r="L18" s="131"/>
      <c r="M18" s="131"/>
      <c r="N18" s="131"/>
      <c r="O18" s="131"/>
      <c r="P18" s="131"/>
      <c r="Q18" s="131"/>
      <c r="R18" s="131"/>
      <c r="S18" s="131"/>
      <c r="T18" s="131"/>
      <c r="U18" s="132"/>
      <c r="V18" s="131"/>
      <c r="W18" s="132"/>
      <c r="X18" s="131"/>
      <c r="Y18" s="131"/>
      <c r="Z18" s="131"/>
    </row>
    <row r="19" spans="1:26">
      <c r="A19" s="28"/>
      <c r="B19" s="28"/>
      <c r="C19" s="133"/>
      <c r="D19" s="133"/>
      <c r="E19" s="133"/>
      <c r="F19" s="133"/>
      <c r="G19" s="133"/>
      <c r="H19" s="133"/>
      <c r="I19" s="133"/>
      <c r="J19" s="133"/>
      <c r="K19" s="133"/>
      <c r="L19" s="133"/>
      <c r="M19" s="133"/>
      <c r="N19" s="133"/>
      <c r="O19" s="133"/>
      <c r="P19" s="133"/>
      <c r="Q19" s="133"/>
      <c r="R19" s="133"/>
      <c r="S19" s="133"/>
      <c r="T19" s="133"/>
      <c r="U19" s="133"/>
      <c r="V19" s="133"/>
      <c r="W19" s="133"/>
      <c r="X19" s="133"/>
      <c r="Y19" s="133"/>
      <c r="Z19" s="133"/>
    </row>
    <row r="20" spans="1:26">
      <c r="A20" s="13" t="s">
        <v>54</v>
      </c>
      <c r="B20" s="13" t="s">
        <v>55</v>
      </c>
      <c r="C20" s="3"/>
      <c r="D20" s="3"/>
      <c r="E20" s="3"/>
      <c r="F20" s="3"/>
      <c r="G20" s="3"/>
      <c r="H20" s="3"/>
      <c r="I20" s="3"/>
      <c r="J20" s="3"/>
      <c r="K20" s="3"/>
      <c r="L20" s="3"/>
      <c r="M20" s="3"/>
      <c r="N20" s="3"/>
      <c r="O20" s="3"/>
      <c r="P20" s="3"/>
      <c r="Q20" s="3"/>
      <c r="R20" s="3"/>
      <c r="S20" s="3"/>
      <c r="T20" s="3"/>
      <c r="U20" s="3"/>
      <c r="V20" s="3"/>
      <c r="W20" s="3"/>
      <c r="X20" s="3"/>
      <c r="Y20" s="3"/>
      <c r="Z20" s="3"/>
    </row>
    <row r="21" spans="1:26" ht="30" customHeight="1">
      <c r="A21" s="15" t="s">
        <v>59</v>
      </c>
      <c r="B21" s="15" t="s">
        <v>60</v>
      </c>
      <c r="C21" s="151" t="s">
        <v>608</v>
      </c>
      <c r="D21" s="151" t="s">
        <v>607</v>
      </c>
      <c r="E21" s="151" t="s">
        <v>588</v>
      </c>
      <c r="F21" s="151" t="s">
        <v>572</v>
      </c>
      <c r="G21" s="151" t="s">
        <v>550</v>
      </c>
      <c r="H21" s="151" t="s">
        <v>507</v>
      </c>
      <c r="I21" s="151" t="s">
        <v>474</v>
      </c>
      <c r="J21" s="151" t="s">
        <v>452</v>
      </c>
      <c r="K21" s="151" t="s">
        <v>450</v>
      </c>
      <c r="L21" s="151" t="s">
        <v>446</v>
      </c>
      <c r="M21" s="151" t="s">
        <v>442</v>
      </c>
      <c r="N21" s="151" t="s">
        <v>440</v>
      </c>
      <c r="O21" s="151" t="s">
        <v>438</v>
      </c>
      <c r="P21" s="151" t="s">
        <v>431</v>
      </c>
      <c r="Q21" s="151" t="s">
        <v>419</v>
      </c>
      <c r="R21" s="151" t="s">
        <v>403</v>
      </c>
      <c r="S21" s="151" t="s">
        <v>399</v>
      </c>
      <c r="T21" s="151" t="s">
        <v>392</v>
      </c>
      <c r="U21" s="151" t="s">
        <v>393</v>
      </c>
      <c r="V21" s="151" t="s">
        <v>394</v>
      </c>
      <c r="W21" s="151" t="s">
        <v>395</v>
      </c>
      <c r="X21" s="151" t="s">
        <v>396</v>
      </c>
      <c r="Y21" s="151" t="s">
        <v>397</v>
      </c>
      <c r="Z21" s="151" t="s">
        <v>398</v>
      </c>
    </row>
    <row r="22" spans="1:26">
      <c r="A22" s="18"/>
      <c r="B22" s="268"/>
      <c r="C22" s="3"/>
      <c r="D22" s="3"/>
      <c r="E22" s="3"/>
      <c r="F22" s="3"/>
      <c r="G22" s="3"/>
      <c r="H22" s="3"/>
      <c r="I22" s="3"/>
      <c r="J22" s="3"/>
      <c r="K22" s="3"/>
      <c r="L22" s="3"/>
      <c r="M22" s="3"/>
      <c r="N22" s="3"/>
      <c r="O22" s="3"/>
      <c r="P22" s="3"/>
      <c r="Q22" s="3"/>
      <c r="R22" s="3"/>
      <c r="S22" s="3"/>
      <c r="T22" s="3"/>
      <c r="U22" s="3"/>
      <c r="V22" s="3"/>
      <c r="W22" s="3"/>
      <c r="X22" s="3"/>
      <c r="Y22" s="3"/>
      <c r="Z22" s="3"/>
    </row>
    <row r="23" spans="1:26" ht="15" thickBot="1">
      <c r="A23" s="19" t="s">
        <v>61</v>
      </c>
      <c r="B23" s="266" t="s">
        <v>51</v>
      </c>
      <c r="C23" s="97">
        <v>121271</v>
      </c>
      <c r="D23" s="97">
        <v>114762</v>
      </c>
      <c r="E23" s="97">
        <v>217060</v>
      </c>
      <c r="F23" s="97">
        <v>161601</v>
      </c>
      <c r="G23" s="97">
        <v>40879</v>
      </c>
      <c r="H23" s="97">
        <v>130898</v>
      </c>
      <c r="I23" s="97">
        <v>103143</v>
      </c>
      <c r="J23" s="97">
        <v>85458</v>
      </c>
      <c r="K23" s="97">
        <v>49138</v>
      </c>
      <c r="L23" s="97">
        <v>109790</v>
      </c>
      <c r="M23" s="97">
        <v>81216</v>
      </c>
      <c r="N23" s="97">
        <v>39563</v>
      </c>
      <c r="O23" s="97">
        <v>2004</v>
      </c>
      <c r="P23" s="97">
        <v>10218</v>
      </c>
      <c r="Q23" s="97">
        <f>+Q6-R6</f>
        <v>33373</v>
      </c>
      <c r="R23" s="97">
        <v>31265</v>
      </c>
      <c r="S23" s="97">
        <v>-44926</v>
      </c>
      <c r="T23" s="97">
        <v>40416</v>
      </c>
      <c r="U23" s="97">
        <v>3287</v>
      </c>
      <c r="V23" s="97">
        <v>14516</v>
      </c>
      <c r="W23" s="97">
        <v>-39233</v>
      </c>
      <c r="X23" s="97">
        <v>68766</v>
      </c>
      <c r="Y23" s="97">
        <v>63860</v>
      </c>
      <c r="Z23" s="97">
        <v>44638</v>
      </c>
    </row>
    <row r="24" spans="1:26" ht="15" thickTop="1">
      <c r="A24" s="19" t="s">
        <v>62</v>
      </c>
      <c r="B24" s="266" t="s">
        <v>63</v>
      </c>
      <c r="C24" s="98">
        <v>0</v>
      </c>
      <c r="D24" s="98">
        <v>0</v>
      </c>
      <c r="E24" s="98">
        <v>0</v>
      </c>
      <c r="F24" s="98"/>
      <c r="G24" s="98">
        <v>0</v>
      </c>
      <c r="H24" s="98">
        <v>0</v>
      </c>
      <c r="I24" s="98">
        <v>0</v>
      </c>
      <c r="J24" s="98"/>
      <c r="K24" s="98">
        <v>0</v>
      </c>
      <c r="L24" s="98">
        <v>0</v>
      </c>
      <c r="M24" s="98">
        <v>0</v>
      </c>
      <c r="N24" s="98">
        <v>0</v>
      </c>
      <c r="O24" s="98">
        <v>0</v>
      </c>
      <c r="P24" s="98"/>
      <c r="Q24" s="98"/>
      <c r="R24" s="98"/>
      <c r="S24" s="98"/>
      <c r="T24" s="98"/>
      <c r="U24" s="98"/>
      <c r="V24" s="98"/>
      <c r="W24" s="98"/>
      <c r="X24" s="98"/>
      <c r="Y24" s="98"/>
      <c r="Z24" s="98"/>
    </row>
    <row r="25" spans="1:26" ht="22.5">
      <c r="A25" s="20" t="s">
        <v>64</v>
      </c>
      <c r="B25" s="273" t="s">
        <v>65</v>
      </c>
      <c r="C25" s="98">
        <v>-8093</v>
      </c>
      <c r="D25" s="98">
        <v>8638</v>
      </c>
      <c r="E25" s="98">
        <v>20239</v>
      </c>
      <c r="F25" s="98">
        <v>-35967</v>
      </c>
      <c r="G25" s="98">
        <v>14212</v>
      </c>
      <c r="H25" s="98">
        <v>5198</v>
      </c>
      <c r="I25" s="98">
        <v>-26322</v>
      </c>
      <c r="J25" s="98">
        <v>7000</v>
      </c>
      <c r="K25" s="98">
        <v>46278</v>
      </c>
      <c r="L25" s="98">
        <v>-18355</v>
      </c>
      <c r="M25" s="98">
        <v>38979</v>
      </c>
      <c r="N25" s="98">
        <v>74607</v>
      </c>
      <c r="O25" s="98">
        <v>-178613</v>
      </c>
      <c r="P25" s="98">
        <v>-19732</v>
      </c>
      <c r="Q25" s="98">
        <f t="shared" ref="Q25:Q34" si="4">+Q8-R8</f>
        <v>-68053</v>
      </c>
      <c r="R25" s="98">
        <f>R26+R27+R28</f>
        <v>63304</v>
      </c>
      <c r="S25" s="98">
        <f t="shared" ref="S25:Z25" si="5">S26+S27+S28</f>
        <v>26050</v>
      </c>
      <c r="T25" s="98">
        <f t="shared" si="5"/>
        <v>27763</v>
      </c>
      <c r="U25" s="98">
        <f t="shared" si="5"/>
        <v>-115581</v>
      </c>
      <c r="V25" s="98">
        <f t="shared" si="5"/>
        <v>-2274</v>
      </c>
      <c r="W25" s="98">
        <f t="shared" si="5"/>
        <v>26790</v>
      </c>
      <c r="X25" s="98">
        <f t="shared" si="5"/>
        <v>52737</v>
      </c>
      <c r="Y25" s="98">
        <f t="shared" si="5"/>
        <v>88991</v>
      </c>
      <c r="Z25" s="98">
        <f t="shared" si="5"/>
        <v>-723</v>
      </c>
    </row>
    <row r="26" spans="1:26">
      <c r="A26" s="164" t="s">
        <v>66</v>
      </c>
      <c r="B26" s="270" t="s">
        <v>551</v>
      </c>
      <c r="C26" s="146">
        <v>0</v>
      </c>
      <c r="D26" s="146">
        <v>0</v>
      </c>
      <c r="E26" s="146">
        <v>0</v>
      </c>
      <c r="F26" s="146"/>
      <c r="G26" s="146">
        <v>0</v>
      </c>
      <c r="H26" s="146"/>
      <c r="I26" s="146"/>
      <c r="J26" s="146"/>
      <c r="K26" s="146">
        <v>56306</v>
      </c>
      <c r="L26" s="146">
        <v>-22423</v>
      </c>
      <c r="M26" s="146">
        <v>48122</v>
      </c>
      <c r="N26" s="146">
        <v>92108</v>
      </c>
      <c r="O26" s="146">
        <v>-220600</v>
      </c>
      <c r="P26" s="146">
        <v>-24361</v>
      </c>
      <c r="Q26" s="146">
        <f t="shared" si="4"/>
        <v>-84017</v>
      </c>
      <c r="R26" s="146">
        <v>78155</v>
      </c>
      <c r="S26" s="146">
        <v>32160</v>
      </c>
      <c r="T26" s="146">
        <v>34274</v>
      </c>
      <c r="U26" s="146">
        <v>-142692</v>
      </c>
      <c r="V26" s="146">
        <v>-2807</v>
      </c>
      <c r="W26" s="146">
        <v>33074</v>
      </c>
      <c r="X26" s="146">
        <v>65107</v>
      </c>
      <c r="Y26" s="146">
        <v>110993</v>
      </c>
      <c r="Z26" s="146">
        <v>6380</v>
      </c>
    </row>
    <row r="27" spans="1:26" ht="25.5">
      <c r="A27" s="164" t="s">
        <v>597</v>
      </c>
      <c r="B27" s="270" t="s">
        <v>598</v>
      </c>
      <c r="C27" s="147">
        <v>-9986</v>
      </c>
      <c r="D27" s="147">
        <v>10664</v>
      </c>
      <c r="E27" s="147">
        <v>23187</v>
      </c>
      <c r="F27" s="147">
        <v>-42610</v>
      </c>
      <c r="G27" s="147">
        <v>17551</v>
      </c>
      <c r="H27" s="146">
        <v>6366</v>
      </c>
      <c r="I27" s="146">
        <v>-32458</v>
      </c>
      <c r="J27" s="146">
        <v>9330</v>
      </c>
      <c r="K27" s="147">
        <v>0</v>
      </c>
      <c r="L27" s="147">
        <v>0</v>
      </c>
      <c r="M27" s="147">
        <v>0</v>
      </c>
      <c r="N27" s="147">
        <v>0</v>
      </c>
      <c r="O27" s="147">
        <v>0</v>
      </c>
      <c r="P27" s="147">
        <v>0</v>
      </c>
      <c r="Q27" s="147">
        <f t="shared" si="4"/>
        <v>0</v>
      </c>
      <c r="R27" s="147">
        <v>0</v>
      </c>
      <c r="S27" s="147">
        <v>0</v>
      </c>
      <c r="T27" s="147">
        <v>0</v>
      </c>
      <c r="U27" s="146">
        <v>0</v>
      </c>
      <c r="V27" s="146">
        <v>0</v>
      </c>
      <c r="W27" s="146">
        <v>0</v>
      </c>
      <c r="X27" s="146">
        <v>0</v>
      </c>
      <c r="Y27" s="146">
        <v>-1128</v>
      </c>
      <c r="Z27" s="146">
        <v>-7272</v>
      </c>
    </row>
    <row r="28" spans="1:26">
      <c r="A28" s="22" t="s">
        <v>67</v>
      </c>
      <c r="B28" s="271" t="s">
        <v>68</v>
      </c>
      <c r="C28" s="100">
        <v>1893</v>
      </c>
      <c r="D28" s="100">
        <v>-2026</v>
      </c>
      <c r="E28" s="100">
        <v>-2948</v>
      </c>
      <c r="F28" s="100">
        <v>6643</v>
      </c>
      <c r="G28" s="100">
        <v>-3339</v>
      </c>
      <c r="H28" s="100">
        <v>-1168</v>
      </c>
      <c r="I28" s="100">
        <v>6136</v>
      </c>
      <c r="J28" s="100">
        <v>-2330</v>
      </c>
      <c r="K28" s="100">
        <v>-10028</v>
      </c>
      <c r="L28" s="100">
        <v>4068</v>
      </c>
      <c r="M28" s="100">
        <v>-9143</v>
      </c>
      <c r="N28" s="100">
        <v>-17501</v>
      </c>
      <c r="O28" s="100">
        <v>41987</v>
      </c>
      <c r="P28" s="100">
        <v>4629</v>
      </c>
      <c r="Q28" s="100">
        <f>+Q11-R11</f>
        <v>15964</v>
      </c>
      <c r="R28" s="100">
        <v>-14851</v>
      </c>
      <c r="S28" s="100">
        <v>-6110</v>
      </c>
      <c r="T28" s="100">
        <v>-6511</v>
      </c>
      <c r="U28" s="100">
        <v>27111</v>
      </c>
      <c r="V28" s="100">
        <v>533</v>
      </c>
      <c r="W28" s="100">
        <v>-6284</v>
      </c>
      <c r="X28" s="100">
        <v>-12370</v>
      </c>
      <c r="Y28" s="100">
        <v>-20874</v>
      </c>
      <c r="Z28" s="100">
        <v>169</v>
      </c>
    </row>
    <row r="29" spans="1:26" ht="22.5">
      <c r="A29" s="165" t="s">
        <v>69</v>
      </c>
      <c r="B29" s="273" t="s">
        <v>70</v>
      </c>
      <c r="C29" s="103">
        <v>-79</v>
      </c>
      <c r="D29" s="103">
        <v>-978</v>
      </c>
      <c r="E29" s="103">
        <v>424</v>
      </c>
      <c r="F29" s="103">
        <v>-112</v>
      </c>
      <c r="G29" s="103">
        <v>-913</v>
      </c>
      <c r="H29" s="103">
        <v>425</v>
      </c>
      <c r="I29" s="103">
        <v>-273</v>
      </c>
      <c r="J29" s="103">
        <v>-136</v>
      </c>
      <c r="K29" s="103">
        <v>1041</v>
      </c>
      <c r="L29" s="103">
        <v>103</v>
      </c>
      <c r="M29" s="103">
        <v>143</v>
      </c>
      <c r="N29" s="103">
        <v>-311</v>
      </c>
      <c r="O29" s="103">
        <v>3654</v>
      </c>
      <c r="P29" s="103">
        <v>41</v>
      </c>
      <c r="Q29" s="103">
        <f t="shared" si="4"/>
        <v>2092</v>
      </c>
      <c r="R29" s="103">
        <f>R30+R31</f>
        <v>-1280</v>
      </c>
      <c r="S29" s="103">
        <f t="shared" ref="S29:Z29" si="6">S30+S31</f>
        <v>390</v>
      </c>
      <c r="T29" s="103">
        <f t="shared" si="6"/>
        <v>1725</v>
      </c>
      <c r="U29" s="103">
        <f t="shared" si="6"/>
        <v>2982</v>
      </c>
      <c r="V29" s="103">
        <f t="shared" si="6"/>
        <v>66</v>
      </c>
      <c r="W29" s="103">
        <f t="shared" si="6"/>
        <v>-1184</v>
      </c>
      <c r="X29" s="103">
        <f t="shared" si="6"/>
        <v>-590</v>
      </c>
      <c r="Y29" s="103">
        <f t="shared" si="6"/>
        <v>-1933</v>
      </c>
      <c r="Z29" s="103">
        <f t="shared" si="6"/>
        <v>-188</v>
      </c>
    </row>
    <row r="30" spans="1:26">
      <c r="A30" s="22" t="s">
        <v>71</v>
      </c>
      <c r="B30" s="271" t="s">
        <v>72</v>
      </c>
      <c r="C30" s="104">
        <v>-102</v>
      </c>
      <c r="D30" s="104">
        <v>-1208</v>
      </c>
      <c r="E30" s="104">
        <v>523</v>
      </c>
      <c r="F30" s="104">
        <v>-137</v>
      </c>
      <c r="G30" s="104">
        <v>-1125</v>
      </c>
      <c r="H30" s="104">
        <v>539</v>
      </c>
      <c r="I30" s="104">
        <v>-347</v>
      </c>
      <c r="J30" s="104">
        <v>-174</v>
      </c>
      <c r="K30" s="104">
        <v>1310</v>
      </c>
      <c r="L30" s="104">
        <v>103</v>
      </c>
      <c r="M30" s="104">
        <v>226</v>
      </c>
      <c r="N30" s="104">
        <v>210</v>
      </c>
      <c r="O30" s="104">
        <v>3868</v>
      </c>
      <c r="P30" s="104">
        <v>50</v>
      </c>
      <c r="Q30" s="104">
        <f t="shared" si="4"/>
        <v>2583</v>
      </c>
      <c r="R30" s="104">
        <v>-1580</v>
      </c>
      <c r="S30" s="104">
        <v>483</v>
      </c>
      <c r="T30" s="104">
        <v>2129</v>
      </c>
      <c r="U30" s="101">
        <v>3682</v>
      </c>
      <c r="V30" s="101">
        <v>81</v>
      </c>
      <c r="W30" s="101">
        <v>-1461</v>
      </c>
      <c r="X30" s="101">
        <v>-728</v>
      </c>
      <c r="Y30" s="101">
        <v>-2387</v>
      </c>
      <c r="Z30" s="101">
        <v>-232</v>
      </c>
    </row>
    <row r="31" spans="1:26">
      <c r="A31" s="22" t="s">
        <v>67</v>
      </c>
      <c r="B31" s="271" t="s">
        <v>68</v>
      </c>
      <c r="C31" s="104">
        <v>23</v>
      </c>
      <c r="D31" s="104">
        <v>230</v>
      </c>
      <c r="E31" s="104">
        <v>-99</v>
      </c>
      <c r="F31" s="104">
        <v>25</v>
      </c>
      <c r="G31" s="104">
        <v>212</v>
      </c>
      <c r="H31" s="104">
        <v>-114</v>
      </c>
      <c r="I31" s="104">
        <v>74</v>
      </c>
      <c r="J31" s="104">
        <v>38</v>
      </c>
      <c r="K31" s="104">
        <v>-269</v>
      </c>
      <c r="L31" s="104">
        <v>0</v>
      </c>
      <c r="M31" s="104">
        <v>-83</v>
      </c>
      <c r="N31" s="104">
        <v>-521</v>
      </c>
      <c r="O31" s="104">
        <v>-214</v>
      </c>
      <c r="P31" s="104">
        <v>-9</v>
      </c>
      <c r="Q31" s="104">
        <f t="shared" si="4"/>
        <v>-491</v>
      </c>
      <c r="R31" s="104">
        <v>300</v>
      </c>
      <c r="S31" s="104">
        <v>-93</v>
      </c>
      <c r="T31" s="104">
        <v>-404</v>
      </c>
      <c r="U31" s="101">
        <v>-700</v>
      </c>
      <c r="V31" s="101">
        <v>-15</v>
      </c>
      <c r="W31" s="101">
        <v>277</v>
      </c>
      <c r="X31" s="101">
        <v>138</v>
      </c>
      <c r="Y31" s="101">
        <v>454</v>
      </c>
      <c r="Z31" s="101">
        <v>44</v>
      </c>
    </row>
    <row r="32" spans="1:26" ht="15" thickBot="1">
      <c r="A32" s="19" t="s">
        <v>73</v>
      </c>
      <c r="B32" s="266" t="s">
        <v>74</v>
      </c>
      <c r="C32" s="102">
        <v>-8172</v>
      </c>
      <c r="D32" s="102">
        <v>7660</v>
      </c>
      <c r="E32" s="102">
        <v>20663</v>
      </c>
      <c r="F32" s="102">
        <v>-36079</v>
      </c>
      <c r="G32" s="102">
        <v>13299</v>
      </c>
      <c r="H32" s="102">
        <v>5623</v>
      </c>
      <c r="I32" s="102">
        <v>-26595</v>
      </c>
      <c r="J32" s="102">
        <v>6864</v>
      </c>
      <c r="K32" s="102">
        <v>47319</v>
      </c>
      <c r="L32" s="102">
        <v>-18252</v>
      </c>
      <c r="M32" s="102">
        <v>39122</v>
      </c>
      <c r="N32" s="102">
        <v>74296</v>
      </c>
      <c r="O32" s="102">
        <v>-174959</v>
      </c>
      <c r="P32" s="102">
        <v>-19691</v>
      </c>
      <c r="Q32" s="102">
        <f t="shared" si="4"/>
        <v>-65961</v>
      </c>
      <c r="R32" s="102">
        <f>R25+R29</f>
        <v>62024</v>
      </c>
      <c r="S32" s="102">
        <f t="shared" ref="S32:Z32" si="7">S25+S29</f>
        <v>26440</v>
      </c>
      <c r="T32" s="102">
        <f t="shared" si="7"/>
        <v>29488</v>
      </c>
      <c r="U32" s="102">
        <f t="shared" si="7"/>
        <v>-112599</v>
      </c>
      <c r="V32" s="102">
        <f t="shared" si="7"/>
        <v>-2208</v>
      </c>
      <c r="W32" s="102">
        <f t="shared" si="7"/>
        <v>25606</v>
      </c>
      <c r="X32" s="102">
        <f t="shared" si="7"/>
        <v>52147</v>
      </c>
      <c r="Y32" s="102">
        <f t="shared" si="7"/>
        <v>87058</v>
      </c>
      <c r="Z32" s="102">
        <f t="shared" si="7"/>
        <v>-911</v>
      </c>
    </row>
    <row r="33" spans="1:26" ht="15" thickTop="1">
      <c r="A33" s="166" t="s">
        <v>75</v>
      </c>
      <c r="B33" s="267" t="s">
        <v>76</v>
      </c>
      <c r="C33" s="167">
        <v>113099</v>
      </c>
      <c r="D33" s="167">
        <v>122422</v>
      </c>
      <c r="E33" s="167">
        <v>237723</v>
      </c>
      <c r="F33" s="167">
        <v>125522</v>
      </c>
      <c r="G33" s="167">
        <v>54178</v>
      </c>
      <c r="H33" s="167">
        <v>136521</v>
      </c>
      <c r="I33" s="167">
        <v>76548</v>
      </c>
      <c r="J33" s="167">
        <v>92322</v>
      </c>
      <c r="K33" s="167">
        <v>96457</v>
      </c>
      <c r="L33" s="167">
        <v>91538</v>
      </c>
      <c r="M33" s="167">
        <v>120338</v>
      </c>
      <c r="N33" s="167">
        <v>113859</v>
      </c>
      <c r="O33" s="167">
        <v>-172955</v>
      </c>
      <c r="P33" s="167">
        <v>-9473</v>
      </c>
      <c r="Q33" s="167">
        <f t="shared" si="4"/>
        <v>-32588</v>
      </c>
      <c r="R33" s="167">
        <f>R23+R32</f>
        <v>93289</v>
      </c>
      <c r="S33" s="167">
        <f t="shared" ref="S33:Z33" si="8">S23+S32</f>
        <v>-18486</v>
      </c>
      <c r="T33" s="167">
        <f t="shared" si="8"/>
        <v>69904</v>
      </c>
      <c r="U33" s="167">
        <f t="shared" si="8"/>
        <v>-109312</v>
      </c>
      <c r="V33" s="167">
        <f t="shared" si="8"/>
        <v>12308</v>
      </c>
      <c r="W33" s="167">
        <f t="shared" si="8"/>
        <v>-13627</v>
      </c>
      <c r="X33" s="167">
        <f t="shared" si="8"/>
        <v>120913</v>
      </c>
      <c r="Y33" s="167">
        <f t="shared" si="8"/>
        <v>150918</v>
      </c>
      <c r="Z33" s="167">
        <f t="shared" si="8"/>
        <v>43727</v>
      </c>
    </row>
    <row r="34" spans="1:26">
      <c r="A34" s="21" t="s">
        <v>77</v>
      </c>
      <c r="B34" s="272" t="s">
        <v>78</v>
      </c>
      <c r="C34" s="99">
        <v>113099</v>
      </c>
      <c r="D34" s="99">
        <v>122422</v>
      </c>
      <c r="E34" s="99">
        <v>237723</v>
      </c>
      <c r="F34" s="99">
        <v>125522</v>
      </c>
      <c r="G34" s="99">
        <v>54178</v>
      </c>
      <c r="H34" s="99">
        <v>136521</v>
      </c>
      <c r="I34" s="99">
        <v>76548</v>
      </c>
      <c r="J34" s="99">
        <v>92322</v>
      </c>
      <c r="K34" s="99">
        <v>96457</v>
      </c>
      <c r="L34" s="99">
        <v>91538</v>
      </c>
      <c r="M34" s="99">
        <v>120328</v>
      </c>
      <c r="N34" s="99">
        <v>113859</v>
      </c>
      <c r="O34" s="99">
        <v>-172955</v>
      </c>
      <c r="P34" s="99">
        <v>-9473</v>
      </c>
      <c r="Q34" s="99">
        <f t="shared" si="4"/>
        <v>-32588</v>
      </c>
      <c r="R34" s="99">
        <v>93289</v>
      </c>
      <c r="S34" s="99">
        <v>-18486</v>
      </c>
      <c r="T34" s="99">
        <v>69904</v>
      </c>
      <c r="U34" s="99">
        <v>-109312</v>
      </c>
      <c r="V34" s="99">
        <v>12308</v>
      </c>
      <c r="W34" s="99">
        <v>-13627</v>
      </c>
      <c r="X34" s="99">
        <v>120913</v>
      </c>
      <c r="Y34" s="99">
        <v>150918</v>
      </c>
      <c r="Z34" s="99">
        <v>43727</v>
      </c>
    </row>
    <row r="44" spans="1:26" ht="18">
      <c r="A44" s="204" t="s">
        <v>447</v>
      </c>
    </row>
    <row r="46" spans="1:26">
      <c r="A46" s="13" t="s">
        <v>2</v>
      </c>
      <c r="B46" s="13" t="s">
        <v>3</v>
      </c>
    </row>
    <row r="47" spans="1:26" ht="30.6" customHeight="1">
      <c r="A47" s="232" t="s">
        <v>59</v>
      </c>
      <c r="B47" s="232" t="s">
        <v>60</v>
      </c>
      <c r="C47" s="197" t="s">
        <v>11</v>
      </c>
      <c r="D47" s="197" t="s">
        <v>10</v>
      </c>
      <c r="E47" s="197" t="s">
        <v>9</v>
      </c>
      <c r="F47" s="197" t="s">
        <v>8</v>
      </c>
      <c r="G47" s="197" t="s">
        <v>7</v>
      </c>
      <c r="H47" s="197" t="s">
        <v>6</v>
      </c>
      <c r="I47" s="197" t="s">
        <v>367</v>
      </c>
      <c r="J47" s="197" t="s">
        <v>379</v>
      </c>
      <c r="K47" s="197" t="s">
        <v>400</v>
      </c>
      <c r="L47" s="197" t="s">
        <v>418</v>
      </c>
      <c r="M47" s="197" t="s">
        <v>430</v>
      </c>
      <c r="N47" s="197" t="s">
        <v>437</v>
      </c>
      <c r="O47" s="197" t="s">
        <v>439</v>
      </c>
      <c r="P47" s="197" t="s">
        <v>441</v>
      </c>
      <c r="Q47" s="197" t="s">
        <v>445</v>
      </c>
      <c r="R47" s="197" t="s">
        <v>449</v>
      </c>
      <c r="S47" s="197" t="s">
        <v>451</v>
      </c>
      <c r="T47" s="197">
        <v>43281</v>
      </c>
      <c r="U47" s="197">
        <v>43373</v>
      </c>
      <c r="V47" s="197">
        <v>43464</v>
      </c>
      <c r="W47" s="197">
        <v>43555</v>
      </c>
      <c r="X47" s="197">
        <v>43646</v>
      </c>
      <c r="Y47" s="197">
        <v>43738</v>
      </c>
      <c r="Z47" s="197">
        <v>43830</v>
      </c>
    </row>
    <row r="48" spans="1:26">
      <c r="A48" s="18"/>
      <c r="B48" s="203"/>
      <c r="C48" s="3"/>
      <c r="D48" s="3"/>
      <c r="E48" s="3"/>
      <c r="F48" s="3"/>
      <c r="G48" s="3"/>
      <c r="H48" s="3"/>
      <c r="I48" s="3"/>
      <c r="J48" s="3"/>
      <c r="K48" s="3"/>
      <c r="L48" s="3"/>
      <c r="M48" s="3"/>
      <c r="N48" s="3"/>
      <c r="O48" s="3"/>
      <c r="P48" s="3"/>
      <c r="Q48" s="3"/>
      <c r="R48" s="3"/>
      <c r="S48" s="3"/>
      <c r="T48" s="3"/>
      <c r="U48" s="3"/>
      <c r="V48" s="3"/>
      <c r="W48" s="3"/>
      <c r="X48" s="3"/>
      <c r="Y48" s="3"/>
      <c r="Z48" s="3"/>
    </row>
    <row r="49" spans="1:26" ht="15" thickBot="1">
      <c r="A49" s="19" t="s">
        <v>61</v>
      </c>
      <c r="B49" s="201" t="s">
        <v>51</v>
      </c>
      <c r="C49" s="97">
        <v>44638</v>
      </c>
      <c r="D49" s="97">
        <v>108498</v>
      </c>
      <c r="E49" s="97">
        <v>177264</v>
      </c>
      <c r="F49" s="97">
        <v>138031</v>
      </c>
      <c r="G49" s="97">
        <v>14516</v>
      </c>
      <c r="H49" s="97">
        <v>17803</v>
      </c>
      <c r="I49" s="97">
        <v>58219</v>
      </c>
      <c r="J49" s="97">
        <v>13293</v>
      </c>
      <c r="K49" s="97">
        <v>31265</v>
      </c>
      <c r="L49" s="97">
        <v>64638</v>
      </c>
      <c r="M49" s="97">
        <v>74856</v>
      </c>
      <c r="N49" s="97">
        <v>76860</v>
      </c>
      <c r="O49" s="97">
        <v>39563</v>
      </c>
      <c r="P49" s="97">
        <v>120779</v>
      </c>
      <c r="Q49" s="97">
        <v>230569</v>
      </c>
      <c r="R49" s="97">
        <v>279707</v>
      </c>
      <c r="S49" s="97">
        <v>85458</v>
      </c>
      <c r="T49" s="97">
        <v>188601</v>
      </c>
      <c r="U49" s="97">
        <v>319499</v>
      </c>
      <c r="V49" s="97">
        <v>360378</v>
      </c>
      <c r="W49" s="97">
        <v>161601</v>
      </c>
      <c r="X49" s="97">
        <v>378661</v>
      </c>
      <c r="Y49" s="97">
        <v>493423</v>
      </c>
      <c r="Z49" s="97">
        <v>614694</v>
      </c>
    </row>
    <row r="50" spans="1:26" ht="15" thickTop="1">
      <c r="A50" s="19" t="s">
        <v>62</v>
      </c>
      <c r="B50" s="201" t="s">
        <v>63</v>
      </c>
      <c r="C50" s="98"/>
      <c r="D50" s="98"/>
      <c r="E50" s="98"/>
      <c r="F50" s="98"/>
      <c r="G50" s="98"/>
      <c r="H50" s="98"/>
      <c r="I50" s="98"/>
      <c r="J50" s="98"/>
      <c r="K50" s="98"/>
      <c r="L50" s="98"/>
      <c r="M50" s="98"/>
      <c r="N50" s="98"/>
      <c r="O50" s="98"/>
      <c r="P50" s="98"/>
      <c r="Q50" s="98"/>
      <c r="R50" s="98"/>
      <c r="S50" s="98"/>
      <c r="T50" s="98"/>
      <c r="U50" s="98"/>
      <c r="V50" s="98"/>
      <c r="W50" s="98"/>
      <c r="X50" s="98"/>
      <c r="Y50" s="98"/>
      <c r="Z50" s="98"/>
    </row>
    <row r="51" spans="1:26" ht="22.5">
      <c r="A51" s="162" t="s">
        <v>64</v>
      </c>
      <c r="B51" s="205" t="s">
        <v>65</v>
      </c>
      <c r="C51" s="163">
        <v>-723</v>
      </c>
      <c r="D51" s="163">
        <v>88268</v>
      </c>
      <c r="E51" s="163">
        <v>141005</v>
      </c>
      <c r="F51" s="163">
        <v>167795</v>
      </c>
      <c r="G51" s="163">
        <v>-2274</v>
      </c>
      <c r="H51" s="163">
        <v>-117855</v>
      </c>
      <c r="I51" s="163">
        <v>-90093</v>
      </c>
      <c r="J51" s="163">
        <v>-64043</v>
      </c>
      <c r="K51" s="163">
        <v>63304</v>
      </c>
      <c r="L51" s="163">
        <v>-4749</v>
      </c>
      <c r="M51" s="163">
        <v>-24481</v>
      </c>
      <c r="N51" s="163">
        <v>-203094</v>
      </c>
      <c r="O51" s="163">
        <v>74607</v>
      </c>
      <c r="P51" s="163">
        <v>113586</v>
      </c>
      <c r="Q51" s="163">
        <v>95231</v>
      </c>
      <c r="R51" s="163">
        <v>141509</v>
      </c>
      <c r="S51" s="163">
        <v>7000</v>
      </c>
      <c r="T51" s="163">
        <v>-19322</v>
      </c>
      <c r="U51" s="163">
        <v>-14124</v>
      </c>
      <c r="V51" s="163">
        <v>88</v>
      </c>
      <c r="W51" s="163">
        <v>-35967</v>
      </c>
      <c r="X51" s="163">
        <v>-15728</v>
      </c>
      <c r="Y51" s="163">
        <v>-7090</v>
      </c>
      <c r="Z51" s="163">
        <v>-15183</v>
      </c>
    </row>
    <row r="52" spans="1:26">
      <c r="A52" s="164" t="s">
        <v>66</v>
      </c>
      <c r="B52" s="206" t="s">
        <v>551</v>
      </c>
      <c r="C52" s="146">
        <v>6380</v>
      </c>
      <c r="D52" s="146">
        <v>117373</v>
      </c>
      <c r="E52" s="146">
        <v>182480</v>
      </c>
      <c r="F52" s="146">
        <v>215554</v>
      </c>
      <c r="G52" s="146">
        <v>-2807</v>
      </c>
      <c r="H52" s="146">
        <v>-145499</v>
      </c>
      <c r="I52" s="146">
        <v>-111226</v>
      </c>
      <c r="J52" s="146">
        <v>-79066</v>
      </c>
      <c r="K52" s="146">
        <v>78155</v>
      </c>
      <c r="L52" s="146">
        <v>-5862</v>
      </c>
      <c r="M52" s="146">
        <v>-30223</v>
      </c>
      <c r="N52" s="146">
        <v>-250823</v>
      </c>
      <c r="O52" s="146">
        <v>92108</v>
      </c>
      <c r="P52" s="146">
        <v>140230</v>
      </c>
      <c r="Q52" s="146">
        <v>117807</v>
      </c>
      <c r="R52" s="146">
        <v>174113</v>
      </c>
      <c r="S52" s="146"/>
      <c r="T52" s="146"/>
      <c r="U52" s="146"/>
      <c r="V52" s="146"/>
      <c r="W52" s="146"/>
      <c r="X52" s="146"/>
      <c r="Y52" s="146"/>
      <c r="Z52" s="146"/>
    </row>
    <row r="53" spans="1:26" ht="25.5">
      <c r="A53" s="164" t="s">
        <v>597</v>
      </c>
      <c r="B53" s="206" t="s">
        <v>598</v>
      </c>
      <c r="C53" s="146">
        <v>-7272</v>
      </c>
      <c r="D53" s="146">
        <v>-8400</v>
      </c>
      <c r="E53" s="146">
        <v>-8400</v>
      </c>
      <c r="F53" s="146">
        <v>-8400</v>
      </c>
      <c r="G53" s="146">
        <v>0</v>
      </c>
      <c r="H53" s="146">
        <v>0</v>
      </c>
      <c r="I53" s="146">
        <v>0</v>
      </c>
      <c r="J53" s="146">
        <v>0</v>
      </c>
      <c r="K53" s="146">
        <v>0</v>
      </c>
      <c r="L53" s="146">
        <v>0</v>
      </c>
      <c r="M53" s="146">
        <v>0</v>
      </c>
      <c r="N53" s="146">
        <v>0</v>
      </c>
      <c r="O53" s="146"/>
      <c r="P53" s="146"/>
      <c r="Q53" s="146"/>
      <c r="R53" s="146"/>
      <c r="S53" s="146">
        <v>9330</v>
      </c>
      <c r="T53" s="146">
        <v>-23128</v>
      </c>
      <c r="U53" s="146">
        <v>-16762</v>
      </c>
      <c r="V53" s="146">
        <v>789</v>
      </c>
      <c r="W53" s="146">
        <v>-42610</v>
      </c>
      <c r="X53" s="146">
        <v>-19423</v>
      </c>
      <c r="Y53" s="146">
        <v>-8759</v>
      </c>
      <c r="Z53" s="146">
        <v>-18745</v>
      </c>
    </row>
    <row r="54" spans="1:26">
      <c r="A54" s="22" t="s">
        <v>67</v>
      </c>
      <c r="B54" s="207" t="s">
        <v>68</v>
      </c>
      <c r="C54" s="100">
        <v>169</v>
      </c>
      <c r="D54" s="100">
        <v>-20705</v>
      </c>
      <c r="E54" s="100">
        <v>-33075</v>
      </c>
      <c r="F54" s="100">
        <v>-39359</v>
      </c>
      <c r="G54" s="100">
        <v>533</v>
      </c>
      <c r="H54" s="100">
        <v>27644</v>
      </c>
      <c r="I54" s="100">
        <v>21133</v>
      </c>
      <c r="J54" s="100">
        <v>15023</v>
      </c>
      <c r="K54" s="100">
        <v>-14851</v>
      </c>
      <c r="L54" s="100">
        <v>1113</v>
      </c>
      <c r="M54" s="130">
        <v>5742</v>
      </c>
      <c r="N54" s="130">
        <v>47729</v>
      </c>
      <c r="O54" s="130">
        <v>-17501</v>
      </c>
      <c r="P54" s="130">
        <v>-26644</v>
      </c>
      <c r="Q54" s="130">
        <v>-22576</v>
      </c>
      <c r="R54" s="130">
        <v>-32604</v>
      </c>
      <c r="S54" s="130">
        <v>-2330</v>
      </c>
      <c r="T54" s="130">
        <v>3806</v>
      </c>
      <c r="U54" s="130">
        <v>2638</v>
      </c>
      <c r="V54" s="130">
        <v>-701</v>
      </c>
      <c r="W54" s="130">
        <v>6643</v>
      </c>
      <c r="X54" s="130">
        <v>3695</v>
      </c>
      <c r="Y54" s="130">
        <v>1669</v>
      </c>
      <c r="Z54" s="130">
        <v>3562</v>
      </c>
    </row>
    <row r="55" spans="1:26" ht="22.5">
      <c r="A55" s="165" t="s">
        <v>69</v>
      </c>
      <c r="B55" s="205" t="s">
        <v>70</v>
      </c>
      <c r="C55" s="98">
        <v>-188</v>
      </c>
      <c r="D55" s="98">
        <v>-2121</v>
      </c>
      <c r="E55" s="98">
        <v>-2711</v>
      </c>
      <c r="F55" s="98">
        <v>-3895</v>
      </c>
      <c r="G55" s="98">
        <v>66</v>
      </c>
      <c r="H55" s="98">
        <v>3048</v>
      </c>
      <c r="I55" s="98">
        <v>4772</v>
      </c>
      <c r="J55" s="98">
        <v>5162</v>
      </c>
      <c r="K55" s="98">
        <v>-1280</v>
      </c>
      <c r="L55" s="98">
        <v>812</v>
      </c>
      <c r="M55" s="98">
        <v>853</v>
      </c>
      <c r="N55" s="98">
        <v>4507</v>
      </c>
      <c r="O55" s="98">
        <v>-311</v>
      </c>
      <c r="P55" s="98">
        <v>-168</v>
      </c>
      <c r="Q55" s="98">
        <v>-65</v>
      </c>
      <c r="R55" s="98">
        <v>976</v>
      </c>
      <c r="S55" s="98">
        <v>-136</v>
      </c>
      <c r="T55" s="98">
        <v>-409</v>
      </c>
      <c r="U55" s="98">
        <v>16</v>
      </c>
      <c r="V55" s="98">
        <v>-897</v>
      </c>
      <c r="W55" s="98">
        <v>-112</v>
      </c>
      <c r="X55" s="98">
        <v>312</v>
      </c>
      <c r="Y55" s="98">
        <v>-666</v>
      </c>
      <c r="Z55" s="98">
        <v>-745</v>
      </c>
    </row>
    <row r="56" spans="1:26">
      <c r="A56" s="22" t="s">
        <v>71</v>
      </c>
      <c r="B56" s="207" t="s">
        <v>72</v>
      </c>
      <c r="C56" s="101">
        <v>-232</v>
      </c>
      <c r="D56" s="101">
        <v>-2619</v>
      </c>
      <c r="E56" s="101">
        <v>-3347</v>
      </c>
      <c r="F56" s="101">
        <v>-4808</v>
      </c>
      <c r="G56" s="101">
        <v>81</v>
      </c>
      <c r="H56" s="101">
        <v>3763</v>
      </c>
      <c r="I56" s="101">
        <v>5891</v>
      </c>
      <c r="J56" s="101">
        <v>6374</v>
      </c>
      <c r="K56" s="101">
        <v>-1580</v>
      </c>
      <c r="L56" s="101">
        <v>1003</v>
      </c>
      <c r="M56" s="101">
        <v>1053</v>
      </c>
      <c r="N56" s="101">
        <v>4921</v>
      </c>
      <c r="O56" s="101">
        <v>210</v>
      </c>
      <c r="P56" s="101">
        <v>436</v>
      </c>
      <c r="Q56" s="101">
        <v>539</v>
      </c>
      <c r="R56" s="101">
        <v>1849</v>
      </c>
      <c r="S56" s="101">
        <v>-174</v>
      </c>
      <c r="T56" s="101">
        <v>-521</v>
      </c>
      <c r="U56" s="101">
        <v>18</v>
      </c>
      <c r="V56" s="101">
        <v>-1107</v>
      </c>
      <c r="W56" s="101">
        <v>-137</v>
      </c>
      <c r="X56" s="101">
        <v>386</v>
      </c>
      <c r="Y56" s="101">
        <v>-822</v>
      </c>
      <c r="Z56" s="101">
        <v>-924</v>
      </c>
    </row>
    <row r="57" spans="1:26">
      <c r="A57" s="22" t="s">
        <v>67</v>
      </c>
      <c r="B57" s="207" t="s">
        <v>68</v>
      </c>
      <c r="C57" s="101">
        <v>44</v>
      </c>
      <c r="D57" s="101">
        <v>498</v>
      </c>
      <c r="E57" s="101">
        <v>636</v>
      </c>
      <c r="F57" s="101">
        <v>913</v>
      </c>
      <c r="G57" s="101">
        <v>-15</v>
      </c>
      <c r="H57" s="101">
        <v>-715</v>
      </c>
      <c r="I57" s="101">
        <v>-1119</v>
      </c>
      <c r="J57" s="101">
        <v>-1212</v>
      </c>
      <c r="K57" s="101">
        <v>300</v>
      </c>
      <c r="L57" s="101">
        <v>-191</v>
      </c>
      <c r="M57" s="101">
        <v>-200</v>
      </c>
      <c r="N57" s="101">
        <v>-414</v>
      </c>
      <c r="O57" s="101">
        <v>-521</v>
      </c>
      <c r="P57" s="101">
        <v>-604</v>
      </c>
      <c r="Q57" s="101">
        <v>-604</v>
      </c>
      <c r="R57" s="101">
        <v>-873</v>
      </c>
      <c r="S57" s="101">
        <v>38</v>
      </c>
      <c r="T57" s="101">
        <v>112</v>
      </c>
      <c r="U57" s="101">
        <v>-2</v>
      </c>
      <c r="V57" s="101">
        <v>210</v>
      </c>
      <c r="W57" s="101">
        <v>25</v>
      </c>
      <c r="X57" s="101">
        <v>-74</v>
      </c>
      <c r="Y57" s="101">
        <v>156</v>
      </c>
      <c r="Z57" s="101">
        <v>179</v>
      </c>
    </row>
    <row r="58" spans="1:26" ht="15" thickBot="1">
      <c r="A58" s="27" t="s">
        <v>73</v>
      </c>
      <c r="B58" s="201" t="s">
        <v>74</v>
      </c>
      <c r="C58" s="97">
        <v>-911</v>
      </c>
      <c r="D58" s="97">
        <v>86147</v>
      </c>
      <c r="E58" s="97">
        <v>138294</v>
      </c>
      <c r="F58" s="97">
        <v>163900</v>
      </c>
      <c r="G58" s="97">
        <v>-2208</v>
      </c>
      <c r="H58" s="97">
        <v>-114807</v>
      </c>
      <c r="I58" s="97">
        <v>-85321</v>
      </c>
      <c r="J58" s="97">
        <v>-58881</v>
      </c>
      <c r="K58" s="97">
        <v>62024</v>
      </c>
      <c r="L58" s="97">
        <v>-3937</v>
      </c>
      <c r="M58" s="97">
        <v>-23628</v>
      </c>
      <c r="N58" s="97">
        <v>-198587</v>
      </c>
      <c r="O58" s="97">
        <v>74296</v>
      </c>
      <c r="P58" s="97">
        <v>113418</v>
      </c>
      <c r="Q58" s="97">
        <v>95166</v>
      </c>
      <c r="R58" s="97">
        <v>142485</v>
      </c>
      <c r="S58" s="97">
        <v>6864</v>
      </c>
      <c r="T58" s="97">
        <v>-19731</v>
      </c>
      <c r="U58" s="97">
        <v>-14108</v>
      </c>
      <c r="V58" s="97">
        <v>-809</v>
      </c>
      <c r="W58" s="97">
        <v>-36079</v>
      </c>
      <c r="X58" s="97">
        <v>-15416</v>
      </c>
      <c r="Y58" s="97">
        <v>-7756</v>
      </c>
      <c r="Z58" s="97">
        <v>-15928</v>
      </c>
    </row>
    <row r="59" spans="1:26" ht="15" thickTop="1">
      <c r="A59" s="166" t="s">
        <v>75</v>
      </c>
      <c r="B59" s="202" t="s">
        <v>76</v>
      </c>
      <c r="C59" s="167">
        <v>43727</v>
      </c>
      <c r="D59" s="167">
        <v>194645</v>
      </c>
      <c r="E59" s="167">
        <v>315558</v>
      </c>
      <c r="F59" s="167">
        <v>301931</v>
      </c>
      <c r="G59" s="167">
        <v>12308</v>
      </c>
      <c r="H59" s="167">
        <v>-97004</v>
      </c>
      <c r="I59" s="167">
        <v>-27102</v>
      </c>
      <c r="J59" s="167">
        <v>-45588</v>
      </c>
      <c r="K59" s="167">
        <v>93289</v>
      </c>
      <c r="L59" s="167">
        <v>60701</v>
      </c>
      <c r="M59" s="167">
        <v>51228</v>
      </c>
      <c r="N59" s="167">
        <v>-121727</v>
      </c>
      <c r="O59" s="167">
        <v>113859</v>
      </c>
      <c r="P59" s="167">
        <v>234197</v>
      </c>
      <c r="Q59" s="167">
        <v>325735</v>
      </c>
      <c r="R59" s="167">
        <v>422192</v>
      </c>
      <c r="S59" s="167">
        <v>92322</v>
      </c>
      <c r="T59" s="167">
        <v>168870</v>
      </c>
      <c r="U59" s="167">
        <v>305391</v>
      </c>
      <c r="V59" s="167">
        <v>359569</v>
      </c>
      <c r="W59" s="167">
        <v>125522</v>
      </c>
      <c r="X59" s="167">
        <v>363245</v>
      </c>
      <c r="Y59" s="167">
        <v>485667</v>
      </c>
      <c r="Z59" s="167">
        <v>598766</v>
      </c>
    </row>
    <row r="60" spans="1:26">
      <c r="A60" s="21" t="s">
        <v>77</v>
      </c>
      <c r="B60" s="208" t="s">
        <v>78</v>
      </c>
      <c r="C60" s="99">
        <v>43727</v>
      </c>
      <c r="D60" s="99">
        <v>194645</v>
      </c>
      <c r="E60" s="99">
        <v>315558</v>
      </c>
      <c r="F60" s="99">
        <v>301931</v>
      </c>
      <c r="G60" s="99">
        <v>12308</v>
      </c>
      <c r="H60" s="99">
        <v>-97004</v>
      </c>
      <c r="I60" s="99">
        <v>-27102</v>
      </c>
      <c r="J60" s="99">
        <v>-45588</v>
      </c>
      <c r="K60" s="99">
        <v>93289</v>
      </c>
      <c r="L60" s="99">
        <v>60701</v>
      </c>
      <c r="M60" s="99">
        <v>51228</v>
      </c>
      <c r="N60" s="99">
        <v>-121727</v>
      </c>
      <c r="O60" s="99">
        <v>113859</v>
      </c>
      <c r="P60" s="99">
        <v>234187</v>
      </c>
      <c r="Q60" s="99">
        <v>325735</v>
      </c>
      <c r="R60" s="99">
        <v>422192</v>
      </c>
      <c r="S60" s="99">
        <v>92322</v>
      </c>
      <c r="T60" s="99">
        <v>168870</v>
      </c>
      <c r="U60" s="99">
        <v>305391</v>
      </c>
      <c r="V60" s="99">
        <v>359569</v>
      </c>
      <c r="W60" s="99">
        <v>125522</v>
      </c>
      <c r="X60" s="99">
        <v>363245</v>
      </c>
      <c r="Y60" s="99">
        <v>485667</v>
      </c>
      <c r="Z60" s="99">
        <v>598766</v>
      </c>
    </row>
    <row r="61" spans="1:26">
      <c r="A61" s="28"/>
      <c r="B61" s="18"/>
      <c r="C61" s="131"/>
      <c r="D61" s="131"/>
      <c r="E61" s="131"/>
      <c r="F61" s="131"/>
      <c r="G61" s="131"/>
      <c r="H61" s="131"/>
      <c r="I61" s="131"/>
      <c r="J61" s="131"/>
      <c r="K61" s="131"/>
      <c r="L61" s="132"/>
      <c r="M61" s="131"/>
      <c r="N61" s="132"/>
      <c r="O61" s="131"/>
      <c r="P61" s="131"/>
      <c r="Q61" s="131"/>
      <c r="R61" s="131"/>
      <c r="S61" s="131"/>
      <c r="T61" s="131"/>
      <c r="U61" s="131"/>
      <c r="V61" s="131"/>
      <c r="W61" s="131"/>
      <c r="X61" s="131"/>
      <c r="Y61" s="131"/>
      <c r="Z61" s="131"/>
    </row>
    <row r="62" spans="1:26">
      <c r="A62" s="28"/>
      <c r="B62" s="28"/>
      <c r="C62" s="133"/>
      <c r="D62" s="133"/>
      <c r="E62" s="133"/>
      <c r="F62" s="133"/>
      <c r="G62" s="133"/>
      <c r="H62" s="133"/>
      <c r="I62" s="133"/>
      <c r="J62" s="133"/>
      <c r="K62" s="133"/>
      <c r="L62" s="133"/>
      <c r="M62" s="133"/>
      <c r="N62" s="133"/>
      <c r="O62" s="133"/>
      <c r="P62" s="133"/>
      <c r="Q62" s="133"/>
      <c r="R62" s="133"/>
      <c r="S62" s="133"/>
      <c r="T62" s="133"/>
      <c r="U62" s="133"/>
      <c r="V62" s="133"/>
      <c r="W62" s="133"/>
      <c r="X62" s="133"/>
      <c r="Y62" s="133"/>
      <c r="Z62" s="133"/>
    </row>
    <row r="63" spans="1:26">
      <c r="A63" s="13" t="s">
        <v>54</v>
      </c>
      <c r="B63" s="13" t="s">
        <v>55</v>
      </c>
      <c r="C63" s="3"/>
      <c r="D63" s="3"/>
      <c r="E63" s="3"/>
      <c r="F63" s="3"/>
      <c r="G63" s="3"/>
      <c r="H63" s="3"/>
      <c r="I63" s="3"/>
      <c r="J63" s="3"/>
      <c r="K63" s="3"/>
      <c r="L63" s="3"/>
      <c r="M63" s="3"/>
      <c r="N63" s="3"/>
      <c r="O63" s="3"/>
      <c r="P63" s="3"/>
      <c r="Q63" s="3"/>
      <c r="R63" s="3"/>
      <c r="S63" s="3"/>
      <c r="T63" s="3"/>
      <c r="U63" s="3"/>
      <c r="V63" s="3"/>
      <c r="W63" s="3"/>
      <c r="X63" s="3"/>
      <c r="Y63" s="3"/>
      <c r="Z63" s="3"/>
    </row>
    <row r="64" spans="1:26" ht="30.6" customHeight="1">
      <c r="A64" s="232" t="s">
        <v>59</v>
      </c>
      <c r="B64" s="232" t="s">
        <v>60</v>
      </c>
      <c r="C64" s="198" t="s">
        <v>398</v>
      </c>
      <c r="D64" s="198" t="s">
        <v>397</v>
      </c>
      <c r="E64" s="198" t="s">
        <v>396</v>
      </c>
      <c r="F64" s="198" t="s">
        <v>395</v>
      </c>
      <c r="G64" s="198" t="s">
        <v>394</v>
      </c>
      <c r="H64" s="198" t="s">
        <v>393</v>
      </c>
      <c r="I64" s="198" t="s">
        <v>392</v>
      </c>
      <c r="J64" s="198" t="s">
        <v>399</v>
      </c>
      <c r="K64" s="198" t="s">
        <v>403</v>
      </c>
      <c r="L64" s="198" t="s">
        <v>419</v>
      </c>
      <c r="M64" s="198" t="s">
        <v>431</v>
      </c>
      <c r="N64" s="198" t="s">
        <v>438</v>
      </c>
      <c r="O64" s="198" t="s">
        <v>440</v>
      </c>
      <c r="P64" s="198" t="s">
        <v>442</v>
      </c>
      <c r="Q64" s="198" t="s">
        <v>446</v>
      </c>
      <c r="R64" s="198" t="s">
        <v>450</v>
      </c>
      <c r="S64" s="198" t="s">
        <v>452</v>
      </c>
      <c r="T64" s="198" t="s">
        <v>474</v>
      </c>
      <c r="U64" s="198" t="s">
        <v>507</v>
      </c>
      <c r="V64" s="198" t="s">
        <v>550</v>
      </c>
      <c r="W64" s="198" t="s">
        <v>572</v>
      </c>
      <c r="X64" s="198" t="s">
        <v>588</v>
      </c>
      <c r="Y64" s="198" t="s">
        <v>607</v>
      </c>
      <c r="Z64" s="198" t="s">
        <v>608</v>
      </c>
    </row>
    <row r="65" spans="1:26">
      <c r="A65" s="18"/>
      <c r="B65" s="203"/>
      <c r="C65" s="3"/>
      <c r="D65" s="3"/>
      <c r="E65" s="3"/>
      <c r="F65" s="3"/>
      <c r="G65" s="3"/>
      <c r="H65" s="3"/>
      <c r="I65" s="3"/>
      <c r="J65" s="3"/>
      <c r="K65" s="3"/>
      <c r="L65" s="3"/>
      <c r="M65" s="3"/>
      <c r="N65" s="3"/>
      <c r="O65" s="3"/>
      <c r="P65" s="3"/>
      <c r="Q65" s="3"/>
      <c r="R65" s="3"/>
      <c r="S65" s="3"/>
      <c r="T65" s="3"/>
      <c r="U65" s="3"/>
      <c r="V65" s="3"/>
      <c r="W65" s="3"/>
      <c r="X65" s="3"/>
      <c r="Y65" s="3"/>
      <c r="Z65" s="3"/>
    </row>
    <row r="66" spans="1:26" ht="15" thickBot="1">
      <c r="A66" s="19" t="s">
        <v>61</v>
      </c>
      <c r="B66" s="201" t="s">
        <v>51</v>
      </c>
      <c r="C66" s="97">
        <v>44638</v>
      </c>
      <c r="D66" s="97">
        <v>63860</v>
      </c>
      <c r="E66" s="97">
        <v>68766</v>
      </c>
      <c r="F66" s="97">
        <v>-39233</v>
      </c>
      <c r="G66" s="97">
        <v>14516</v>
      </c>
      <c r="H66" s="97">
        <v>3287</v>
      </c>
      <c r="I66" s="97">
        <v>40416</v>
      </c>
      <c r="J66" s="97">
        <v>-44926</v>
      </c>
      <c r="K66" s="97">
        <v>31265</v>
      </c>
      <c r="L66" s="97">
        <v>33373</v>
      </c>
      <c r="M66" s="97">
        <v>10218</v>
      </c>
      <c r="N66" s="97">
        <v>2004</v>
      </c>
      <c r="O66" s="97">
        <v>39563</v>
      </c>
      <c r="P66" s="97">
        <v>81216</v>
      </c>
      <c r="Q66" s="97">
        <v>109790</v>
      </c>
      <c r="R66" s="97">
        <v>49138</v>
      </c>
      <c r="S66" s="97">
        <v>85458</v>
      </c>
      <c r="T66" s="97">
        <v>103143</v>
      </c>
      <c r="U66" s="97">
        <v>130898</v>
      </c>
      <c r="V66" s="97">
        <v>40879</v>
      </c>
      <c r="W66" s="97">
        <v>161601</v>
      </c>
      <c r="X66" s="97">
        <v>217060</v>
      </c>
      <c r="Y66" s="97">
        <v>114762</v>
      </c>
      <c r="Z66" s="97">
        <v>121271</v>
      </c>
    </row>
    <row r="67" spans="1:26" ht="15" thickTop="1">
      <c r="A67" s="19" t="s">
        <v>62</v>
      </c>
      <c r="B67" s="201" t="s">
        <v>63</v>
      </c>
      <c r="C67" s="98"/>
      <c r="D67" s="98"/>
      <c r="E67" s="98"/>
      <c r="F67" s="98"/>
      <c r="G67" s="98"/>
      <c r="H67" s="98"/>
      <c r="I67" s="98"/>
      <c r="J67" s="98"/>
      <c r="K67" s="98"/>
      <c r="L67" s="98"/>
      <c r="M67" s="98"/>
      <c r="N67" s="98">
        <v>0</v>
      </c>
      <c r="O67" s="98">
        <v>0</v>
      </c>
      <c r="P67" s="98">
        <v>0</v>
      </c>
      <c r="Q67" s="98">
        <v>0</v>
      </c>
      <c r="R67" s="98">
        <v>0</v>
      </c>
      <c r="S67" s="98"/>
      <c r="T67" s="98">
        <v>0</v>
      </c>
      <c r="U67" s="98">
        <v>0</v>
      </c>
      <c r="V67" s="98">
        <v>0</v>
      </c>
      <c r="W67" s="98"/>
      <c r="X67" s="98">
        <v>0</v>
      </c>
      <c r="Y67" s="98">
        <v>0</v>
      </c>
      <c r="Z67" s="98">
        <v>0</v>
      </c>
    </row>
    <row r="68" spans="1:26" ht="22.5">
      <c r="A68" s="20" t="s">
        <v>64</v>
      </c>
      <c r="B68" s="209" t="s">
        <v>65</v>
      </c>
      <c r="C68" s="98">
        <v>-723</v>
      </c>
      <c r="D68" s="98">
        <v>88991</v>
      </c>
      <c r="E68" s="98">
        <v>52737</v>
      </c>
      <c r="F68" s="98">
        <v>26790</v>
      </c>
      <c r="G68" s="98">
        <v>-2274</v>
      </c>
      <c r="H68" s="98">
        <v>-115581</v>
      </c>
      <c r="I68" s="98">
        <v>27763</v>
      </c>
      <c r="J68" s="98">
        <v>26050</v>
      </c>
      <c r="K68" s="98">
        <v>63304</v>
      </c>
      <c r="L68" s="98">
        <v>-68053</v>
      </c>
      <c r="M68" s="98">
        <v>-19732</v>
      </c>
      <c r="N68" s="98">
        <v>-178613</v>
      </c>
      <c r="O68" s="98">
        <v>74607</v>
      </c>
      <c r="P68" s="98">
        <v>38979</v>
      </c>
      <c r="Q68" s="98">
        <v>-18355</v>
      </c>
      <c r="R68" s="98">
        <v>46278</v>
      </c>
      <c r="S68" s="98">
        <v>7000</v>
      </c>
      <c r="T68" s="98">
        <v>-26322</v>
      </c>
      <c r="U68" s="98">
        <v>5198</v>
      </c>
      <c r="V68" s="98">
        <v>14212</v>
      </c>
      <c r="W68" s="98">
        <v>-35967</v>
      </c>
      <c r="X68" s="98">
        <v>20239</v>
      </c>
      <c r="Y68" s="98">
        <v>8638</v>
      </c>
      <c r="Z68" s="98">
        <v>-8093</v>
      </c>
    </row>
    <row r="69" spans="1:26">
      <c r="A69" s="164" t="s">
        <v>66</v>
      </c>
      <c r="B69" s="206" t="s">
        <v>551</v>
      </c>
      <c r="C69" s="146">
        <v>6380</v>
      </c>
      <c r="D69" s="146">
        <v>110993</v>
      </c>
      <c r="E69" s="146">
        <v>65107</v>
      </c>
      <c r="F69" s="146">
        <v>33074</v>
      </c>
      <c r="G69" s="146">
        <v>-2807</v>
      </c>
      <c r="H69" s="146">
        <v>-142692</v>
      </c>
      <c r="I69" s="146">
        <v>34274</v>
      </c>
      <c r="J69" s="146">
        <v>32160</v>
      </c>
      <c r="K69" s="146">
        <v>78155</v>
      </c>
      <c r="L69" s="146">
        <v>-84017</v>
      </c>
      <c r="M69" s="146">
        <v>-24361</v>
      </c>
      <c r="N69" s="146">
        <v>-220600</v>
      </c>
      <c r="O69" s="146">
        <v>92108</v>
      </c>
      <c r="P69" s="146">
        <v>48122</v>
      </c>
      <c r="Q69" s="146">
        <v>-22423</v>
      </c>
      <c r="R69" s="146">
        <v>56306</v>
      </c>
      <c r="S69" s="146"/>
      <c r="T69" s="146"/>
      <c r="U69" s="146"/>
      <c r="V69" s="146">
        <v>0</v>
      </c>
      <c r="W69" s="146"/>
      <c r="X69" s="146">
        <v>0</v>
      </c>
      <c r="Y69" s="146">
        <v>0</v>
      </c>
      <c r="Z69" s="146">
        <v>0</v>
      </c>
    </row>
    <row r="70" spans="1:26" ht="25.5">
      <c r="A70" s="164" t="s">
        <v>597</v>
      </c>
      <c r="B70" s="206" t="s">
        <v>598</v>
      </c>
      <c r="C70" s="146">
        <v>-7272</v>
      </c>
      <c r="D70" s="146">
        <v>-1128</v>
      </c>
      <c r="E70" s="146">
        <v>0</v>
      </c>
      <c r="F70" s="146">
        <v>0</v>
      </c>
      <c r="G70" s="146">
        <v>0</v>
      </c>
      <c r="H70" s="146">
        <v>0</v>
      </c>
      <c r="I70" s="146">
        <v>0</v>
      </c>
      <c r="J70" s="146">
        <v>0</v>
      </c>
      <c r="K70" s="146">
        <v>0</v>
      </c>
      <c r="L70" s="146">
        <v>0</v>
      </c>
      <c r="M70" s="146">
        <v>0</v>
      </c>
      <c r="N70" s="146">
        <v>0</v>
      </c>
      <c r="O70" s="147">
        <v>0</v>
      </c>
      <c r="P70" s="147">
        <v>0</v>
      </c>
      <c r="Q70" s="147">
        <v>0</v>
      </c>
      <c r="R70" s="147">
        <v>0</v>
      </c>
      <c r="S70" s="147">
        <v>9330</v>
      </c>
      <c r="T70" s="147">
        <v>-32458</v>
      </c>
      <c r="U70" s="147">
        <v>6366</v>
      </c>
      <c r="V70" s="147">
        <v>17551</v>
      </c>
      <c r="W70" s="146">
        <v>-42610</v>
      </c>
      <c r="X70" s="146">
        <v>23187</v>
      </c>
      <c r="Y70" s="146">
        <v>10664</v>
      </c>
      <c r="Z70" s="147">
        <v>-9986</v>
      </c>
    </row>
    <row r="71" spans="1:26">
      <c r="A71" s="22" t="s">
        <v>67</v>
      </c>
      <c r="B71" s="207" t="s">
        <v>68</v>
      </c>
      <c r="C71" s="100">
        <v>169</v>
      </c>
      <c r="D71" s="100">
        <v>-20874</v>
      </c>
      <c r="E71" s="100">
        <v>-12370</v>
      </c>
      <c r="F71" s="100">
        <v>-6284</v>
      </c>
      <c r="G71" s="100">
        <v>533</v>
      </c>
      <c r="H71" s="100">
        <v>27111</v>
      </c>
      <c r="I71" s="100">
        <v>-6511</v>
      </c>
      <c r="J71" s="100">
        <v>-6110</v>
      </c>
      <c r="K71" s="100">
        <v>-14851</v>
      </c>
      <c r="L71" s="100">
        <v>15964</v>
      </c>
      <c r="M71" s="100">
        <v>4629</v>
      </c>
      <c r="N71" s="100">
        <v>41987</v>
      </c>
      <c r="O71" s="100">
        <v>-17501</v>
      </c>
      <c r="P71" s="100">
        <v>-9143</v>
      </c>
      <c r="Q71" s="100">
        <v>4068</v>
      </c>
      <c r="R71" s="100">
        <v>-10028</v>
      </c>
      <c r="S71" s="100">
        <v>-2330</v>
      </c>
      <c r="T71" s="100">
        <v>6136</v>
      </c>
      <c r="U71" s="100">
        <v>-1168</v>
      </c>
      <c r="V71" s="100">
        <v>-3339</v>
      </c>
      <c r="W71" s="100">
        <v>6643</v>
      </c>
      <c r="X71" s="100">
        <v>-2948</v>
      </c>
      <c r="Y71" s="100">
        <v>-2026</v>
      </c>
      <c r="Z71" s="100">
        <v>1893</v>
      </c>
    </row>
    <row r="72" spans="1:26" ht="22.5">
      <c r="A72" s="165" t="s">
        <v>69</v>
      </c>
      <c r="B72" s="209" t="s">
        <v>70</v>
      </c>
      <c r="C72" s="103">
        <v>-188</v>
      </c>
      <c r="D72" s="103">
        <v>-1933</v>
      </c>
      <c r="E72" s="103">
        <v>-590</v>
      </c>
      <c r="F72" s="103">
        <v>-1184</v>
      </c>
      <c r="G72" s="103">
        <v>66</v>
      </c>
      <c r="H72" s="103">
        <v>2982</v>
      </c>
      <c r="I72" s="103">
        <v>1725</v>
      </c>
      <c r="J72" s="103">
        <v>390</v>
      </c>
      <c r="K72" s="103">
        <v>-1280</v>
      </c>
      <c r="L72" s="103">
        <v>2092</v>
      </c>
      <c r="M72" s="103">
        <v>41</v>
      </c>
      <c r="N72" s="103">
        <v>3654</v>
      </c>
      <c r="O72" s="103">
        <v>-311</v>
      </c>
      <c r="P72" s="103">
        <v>143</v>
      </c>
      <c r="Q72" s="103">
        <v>103</v>
      </c>
      <c r="R72" s="103">
        <v>1041</v>
      </c>
      <c r="S72" s="103">
        <v>-136</v>
      </c>
      <c r="T72" s="103">
        <v>-273</v>
      </c>
      <c r="U72" s="103">
        <v>425</v>
      </c>
      <c r="V72" s="103">
        <v>-913</v>
      </c>
      <c r="W72" s="103">
        <v>-112</v>
      </c>
      <c r="X72" s="103">
        <v>424</v>
      </c>
      <c r="Y72" s="103">
        <v>-978</v>
      </c>
      <c r="Z72" s="103">
        <v>-79</v>
      </c>
    </row>
    <row r="73" spans="1:26">
      <c r="A73" s="22" t="s">
        <v>71</v>
      </c>
      <c r="B73" s="207" t="s">
        <v>72</v>
      </c>
      <c r="C73" s="101">
        <v>-232</v>
      </c>
      <c r="D73" s="101">
        <v>-2387</v>
      </c>
      <c r="E73" s="101">
        <v>-728</v>
      </c>
      <c r="F73" s="101">
        <v>-1461</v>
      </c>
      <c r="G73" s="101">
        <v>81</v>
      </c>
      <c r="H73" s="101">
        <v>3682</v>
      </c>
      <c r="I73" s="101">
        <v>2129</v>
      </c>
      <c r="J73" s="101">
        <v>483</v>
      </c>
      <c r="K73" s="101">
        <v>-1580</v>
      </c>
      <c r="L73" s="101">
        <v>2583</v>
      </c>
      <c r="M73" s="101">
        <v>50</v>
      </c>
      <c r="N73" s="101">
        <v>3868</v>
      </c>
      <c r="O73" s="104">
        <v>210</v>
      </c>
      <c r="P73" s="104">
        <v>226</v>
      </c>
      <c r="Q73" s="104">
        <v>103</v>
      </c>
      <c r="R73" s="104">
        <v>1310</v>
      </c>
      <c r="S73" s="104">
        <v>-174</v>
      </c>
      <c r="T73" s="104">
        <v>-347</v>
      </c>
      <c r="U73" s="104">
        <v>539</v>
      </c>
      <c r="V73" s="104">
        <v>-1125</v>
      </c>
      <c r="W73" s="104">
        <v>-137</v>
      </c>
      <c r="X73" s="104">
        <v>523</v>
      </c>
      <c r="Y73" s="104">
        <v>-1208</v>
      </c>
      <c r="Z73" s="104">
        <v>-102</v>
      </c>
    </row>
    <row r="74" spans="1:26">
      <c r="A74" s="22" t="s">
        <v>67</v>
      </c>
      <c r="B74" s="207" t="s">
        <v>68</v>
      </c>
      <c r="C74" s="101">
        <v>44</v>
      </c>
      <c r="D74" s="101">
        <v>454</v>
      </c>
      <c r="E74" s="101">
        <v>138</v>
      </c>
      <c r="F74" s="101">
        <v>277</v>
      </c>
      <c r="G74" s="101">
        <v>-15</v>
      </c>
      <c r="H74" s="101">
        <v>-700</v>
      </c>
      <c r="I74" s="101">
        <v>-404</v>
      </c>
      <c r="J74" s="101">
        <v>-93</v>
      </c>
      <c r="K74" s="101">
        <v>300</v>
      </c>
      <c r="L74" s="101">
        <v>-491</v>
      </c>
      <c r="M74" s="101">
        <v>-9</v>
      </c>
      <c r="N74" s="101">
        <v>-214</v>
      </c>
      <c r="O74" s="104">
        <v>-521</v>
      </c>
      <c r="P74" s="104">
        <v>-83</v>
      </c>
      <c r="Q74" s="104">
        <v>0</v>
      </c>
      <c r="R74" s="104">
        <v>-269</v>
      </c>
      <c r="S74" s="104">
        <v>38</v>
      </c>
      <c r="T74" s="104">
        <v>74</v>
      </c>
      <c r="U74" s="104">
        <v>-114</v>
      </c>
      <c r="V74" s="104">
        <v>212</v>
      </c>
      <c r="W74" s="104">
        <v>25</v>
      </c>
      <c r="X74" s="104">
        <v>-99</v>
      </c>
      <c r="Y74" s="104">
        <v>230</v>
      </c>
      <c r="Z74" s="104">
        <v>23</v>
      </c>
    </row>
    <row r="75" spans="1:26" ht="15" thickBot="1">
      <c r="A75" s="19" t="s">
        <v>73</v>
      </c>
      <c r="B75" s="201" t="s">
        <v>74</v>
      </c>
      <c r="C75" s="102">
        <v>-911</v>
      </c>
      <c r="D75" s="102">
        <v>87058</v>
      </c>
      <c r="E75" s="102">
        <v>52147</v>
      </c>
      <c r="F75" s="102">
        <v>25606</v>
      </c>
      <c r="G75" s="102">
        <v>-2208</v>
      </c>
      <c r="H75" s="102">
        <v>-112599</v>
      </c>
      <c r="I75" s="102">
        <v>29488</v>
      </c>
      <c r="J75" s="102">
        <v>26440</v>
      </c>
      <c r="K75" s="102">
        <v>62024</v>
      </c>
      <c r="L75" s="102">
        <v>-65961</v>
      </c>
      <c r="M75" s="102">
        <v>-19691</v>
      </c>
      <c r="N75" s="102">
        <v>-174959</v>
      </c>
      <c r="O75" s="102">
        <v>74296</v>
      </c>
      <c r="P75" s="102">
        <v>39122</v>
      </c>
      <c r="Q75" s="102">
        <v>-18252</v>
      </c>
      <c r="R75" s="102">
        <v>47319</v>
      </c>
      <c r="S75" s="102">
        <v>6864</v>
      </c>
      <c r="T75" s="102">
        <v>-26595</v>
      </c>
      <c r="U75" s="102">
        <v>5623</v>
      </c>
      <c r="V75" s="102">
        <v>13299</v>
      </c>
      <c r="W75" s="102">
        <v>-36079</v>
      </c>
      <c r="X75" s="102">
        <v>20663</v>
      </c>
      <c r="Y75" s="102">
        <v>7660</v>
      </c>
      <c r="Z75" s="102">
        <v>-8172</v>
      </c>
    </row>
    <row r="76" spans="1:26" ht="15" thickTop="1">
      <c r="A76" s="166" t="s">
        <v>75</v>
      </c>
      <c r="B76" s="202" t="s">
        <v>76</v>
      </c>
      <c r="C76" s="167">
        <v>43727</v>
      </c>
      <c r="D76" s="167">
        <v>150918</v>
      </c>
      <c r="E76" s="167">
        <v>120913</v>
      </c>
      <c r="F76" s="167">
        <v>-13627</v>
      </c>
      <c r="G76" s="167">
        <v>12308</v>
      </c>
      <c r="H76" s="167">
        <v>-109312</v>
      </c>
      <c r="I76" s="167">
        <v>69904</v>
      </c>
      <c r="J76" s="167">
        <v>-18486</v>
      </c>
      <c r="K76" s="167">
        <v>93289</v>
      </c>
      <c r="L76" s="167">
        <v>-32588</v>
      </c>
      <c r="M76" s="167">
        <v>-9473</v>
      </c>
      <c r="N76" s="167">
        <v>-172955</v>
      </c>
      <c r="O76" s="167">
        <v>113859</v>
      </c>
      <c r="P76" s="167">
        <v>120338</v>
      </c>
      <c r="Q76" s="167">
        <v>91538</v>
      </c>
      <c r="R76" s="167">
        <v>96457</v>
      </c>
      <c r="S76" s="167">
        <v>92322</v>
      </c>
      <c r="T76" s="167">
        <v>76548</v>
      </c>
      <c r="U76" s="167">
        <v>136521</v>
      </c>
      <c r="V76" s="167">
        <v>54178</v>
      </c>
      <c r="W76" s="167">
        <v>125522</v>
      </c>
      <c r="X76" s="167">
        <v>237723</v>
      </c>
      <c r="Y76" s="167">
        <v>122422</v>
      </c>
      <c r="Z76" s="167">
        <v>113099</v>
      </c>
    </row>
    <row r="77" spans="1:26">
      <c r="A77" s="21" t="s">
        <v>77</v>
      </c>
      <c r="B77" s="208" t="s">
        <v>78</v>
      </c>
      <c r="C77" s="99">
        <v>43727</v>
      </c>
      <c r="D77" s="99">
        <v>150918</v>
      </c>
      <c r="E77" s="99">
        <v>120913</v>
      </c>
      <c r="F77" s="99">
        <v>-13627</v>
      </c>
      <c r="G77" s="99">
        <v>12308</v>
      </c>
      <c r="H77" s="99">
        <v>-109312</v>
      </c>
      <c r="I77" s="99">
        <v>69904</v>
      </c>
      <c r="J77" s="99">
        <v>-18486</v>
      </c>
      <c r="K77" s="99">
        <v>93289</v>
      </c>
      <c r="L77" s="99">
        <v>-32588</v>
      </c>
      <c r="M77" s="99">
        <v>-9473</v>
      </c>
      <c r="N77" s="99">
        <v>-172955</v>
      </c>
      <c r="O77" s="99">
        <v>113859</v>
      </c>
      <c r="P77" s="99">
        <v>120328</v>
      </c>
      <c r="Q77" s="99">
        <v>91538</v>
      </c>
      <c r="R77" s="99">
        <v>96457</v>
      </c>
      <c r="S77" s="99">
        <v>92322</v>
      </c>
      <c r="T77" s="99">
        <v>76548</v>
      </c>
      <c r="U77" s="99">
        <v>136521</v>
      </c>
      <c r="V77" s="99">
        <v>54178</v>
      </c>
      <c r="W77" s="99">
        <v>125522</v>
      </c>
      <c r="X77" s="99">
        <v>237723</v>
      </c>
      <c r="Y77" s="99">
        <v>122422</v>
      </c>
      <c r="Z77" s="99">
        <v>113099</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tabColor rgb="FFB2E0B4"/>
    <pageSetUpPr fitToPage="1"/>
  </sheetPr>
  <dimension ref="A1:AQ290"/>
  <sheetViews>
    <sheetView showGridLines="0" zoomScale="85" zoomScaleNormal="85" workbookViewId="0">
      <selection activeCell="C4" sqref="C4"/>
    </sheetView>
  </sheetViews>
  <sheetFormatPr defaultColWidth="10.28515625" defaultRowHeight="14.25" outlineLevelCol="1"/>
  <cols>
    <col min="1" max="1" width="40.7109375" style="2" customWidth="1"/>
    <col min="2" max="2" width="36.7109375" style="2" customWidth="1"/>
    <col min="3" max="14" width="13.140625" style="2" customWidth="1"/>
    <col min="15" max="15" width="45" style="2" customWidth="1"/>
    <col min="16" max="16" width="43.140625" style="2" customWidth="1" outlineLevel="1"/>
    <col min="17" max="35" width="13.140625" style="2" customWidth="1"/>
    <col min="36" max="36" width="12.7109375" style="2" customWidth="1"/>
    <col min="37" max="37" width="11.28515625" style="2" customWidth="1"/>
    <col min="38" max="38" width="13" style="2" customWidth="1"/>
    <col min="39" max="39" width="12.85546875" style="2" customWidth="1"/>
    <col min="40" max="40" width="11.28515625" style="2" customWidth="1"/>
    <col min="41" max="16384" width="10.28515625" style="2"/>
  </cols>
  <sheetData>
    <row r="1" spans="1:43" s="1" customFormat="1">
      <c r="A1" s="43" t="s">
        <v>0</v>
      </c>
      <c r="B1" s="43" t="s">
        <v>1</v>
      </c>
      <c r="O1" s="43" t="s">
        <v>0</v>
      </c>
      <c r="P1" s="43" t="s">
        <v>1</v>
      </c>
      <c r="Q1" s="12"/>
      <c r="R1" s="12"/>
      <c r="S1" s="12"/>
      <c r="T1" s="12"/>
      <c r="U1" s="12"/>
      <c r="V1" s="12"/>
      <c r="W1" s="12"/>
      <c r="X1" s="12"/>
      <c r="Y1" s="12"/>
      <c r="Z1" s="12"/>
      <c r="AA1" s="12"/>
      <c r="AB1" s="12"/>
      <c r="AC1" s="12"/>
      <c r="AD1" s="12"/>
      <c r="AE1" s="12"/>
      <c r="AF1" s="12"/>
      <c r="AG1" s="12"/>
      <c r="AH1" s="12"/>
      <c r="AI1" s="2"/>
      <c r="AJ1" s="2"/>
      <c r="AK1" s="2"/>
      <c r="AL1" s="2"/>
      <c r="AM1" s="2"/>
      <c r="AN1" s="2"/>
      <c r="AO1" s="2"/>
      <c r="AP1" s="2"/>
      <c r="AQ1" s="2"/>
    </row>
    <row r="2" spans="1:43">
      <c r="O2" s="12"/>
      <c r="P2" s="12"/>
      <c r="Q2" s="12"/>
      <c r="R2" s="12"/>
      <c r="S2" s="12"/>
      <c r="T2" s="12"/>
      <c r="U2" s="12"/>
      <c r="V2" s="12"/>
      <c r="W2" s="12"/>
      <c r="X2" s="12"/>
      <c r="Y2" s="12"/>
      <c r="Z2" s="12"/>
      <c r="AA2" s="12"/>
      <c r="AB2" s="12"/>
      <c r="AC2" s="12"/>
      <c r="AD2" s="12"/>
      <c r="AE2" s="12"/>
      <c r="AF2" s="12"/>
      <c r="AG2" s="12"/>
      <c r="AH2" s="12"/>
    </row>
    <row r="3" spans="1:43" s="40" customFormat="1">
      <c r="A3" s="13" t="s">
        <v>2</v>
      </c>
      <c r="B3" s="13" t="s">
        <v>3</v>
      </c>
      <c r="C3" s="13"/>
      <c r="D3" s="13"/>
      <c r="E3" s="13"/>
      <c r="F3" s="13"/>
      <c r="G3" s="13"/>
      <c r="H3" s="13"/>
      <c r="I3" s="13"/>
      <c r="J3" s="13"/>
      <c r="K3" s="13"/>
      <c r="L3" s="13"/>
      <c r="M3" s="13"/>
      <c r="N3" s="13"/>
      <c r="O3" s="13" t="s">
        <v>2</v>
      </c>
      <c r="P3" s="13" t="s">
        <v>3</v>
      </c>
      <c r="Q3" s="13"/>
      <c r="R3" s="13"/>
      <c r="S3" s="13"/>
      <c r="T3" s="13"/>
      <c r="U3" s="13"/>
      <c r="V3" s="13"/>
      <c r="W3" s="13"/>
      <c r="X3" s="13"/>
      <c r="Y3" s="13"/>
      <c r="Z3" s="13"/>
      <c r="AA3" s="13"/>
      <c r="AB3" s="13"/>
      <c r="AC3" s="13"/>
      <c r="AD3" s="13"/>
      <c r="AE3" s="13"/>
      <c r="AF3" s="13"/>
      <c r="AG3" s="13"/>
      <c r="AH3" s="13"/>
      <c r="AI3" s="2"/>
    </row>
    <row r="4" spans="1:43" ht="30" customHeight="1">
      <c r="A4" s="238" t="s">
        <v>16</v>
      </c>
      <c r="B4" s="238" t="s">
        <v>17</v>
      </c>
      <c r="C4" s="239">
        <v>43830</v>
      </c>
      <c r="D4" s="239">
        <v>43738</v>
      </c>
      <c r="E4" s="239">
        <v>43646</v>
      </c>
      <c r="F4" s="239">
        <v>43555</v>
      </c>
      <c r="G4" s="239">
        <v>43465</v>
      </c>
      <c r="H4" s="239" t="s">
        <v>618</v>
      </c>
      <c r="I4" s="239">
        <v>43281</v>
      </c>
      <c r="J4" s="239" t="s">
        <v>451</v>
      </c>
      <c r="K4" s="239" t="s">
        <v>612</v>
      </c>
      <c r="L4" s="239" t="s">
        <v>445</v>
      </c>
      <c r="M4" s="239" t="s">
        <v>441</v>
      </c>
      <c r="N4" s="239" t="s">
        <v>439</v>
      </c>
      <c r="O4" s="31" t="s">
        <v>79</v>
      </c>
      <c r="P4" s="31" t="s">
        <v>80</v>
      </c>
      <c r="Q4" s="8" t="s">
        <v>437</v>
      </c>
      <c r="R4" s="8" t="s">
        <v>430</v>
      </c>
      <c r="S4" s="8" t="s">
        <v>418</v>
      </c>
      <c r="T4" s="8" t="s">
        <v>400</v>
      </c>
      <c r="U4" s="8" t="s">
        <v>379</v>
      </c>
      <c r="V4" s="8" t="s">
        <v>367</v>
      </c>
      <c r="W4" s="8" t="s">
        <v>6</v>
      </c>
      <c r="X4" s="8" t="s">
        <v>7</v>
      </c>
      <c r="Y4" s="8" t="s">
        <v>8</v>
      </c>
      <c r="Z4" s="8" t="s">
        <v>9</v>
      </c>
      <c r="AA4" s="8" t="s">
        <v>10</v>
      </c>
      <c r="AB4" s="8" t="s">
        <v>11</v>
      </c>
    </row>
    <row r="5" spans="1:43">
      <c r="A5" s="32" t="s">
        <v>12</v>
      </c>
      <c r="B5" s="274" t="s">
        <v>13</v>
      </c>
      <c r="C5" s="24"/>
      <c r="D5" s="24"/>
      <c r="E5" s="24"/>
      <c r="F5" s="24"/>
      <c r="G5" s="24"/>
      <c r="H5" s="24"/>
      <c r="I5" s="24"/>
      <c r="J5" s="24"/>
      <c r="K5" s="24"/>
      <c r="L5" s="24"/>
      <c r="M5" s="24"/>
      <c r="N5" s="24"/>
      <c r="O5" s="32" t="s">
        <v>12</v>
      </c>
      <c r="P5" s="274" t="s">
        <v>13</v>
      </c>
      <c r="Q5" s="24"/>
      <c r="R5" s="24"/>
      <c r="S5" s="24"/>
      <c r="T5" s="24"/>
      <c r="U5" s="24"/>
      <c r="V5" s="24"/>
      <c r="W5" s="24"/>
      <c r="X5" s="24"/>
      <c r="Y5" s="24"/>
      <c r="Z5" s="24"/>
      <c r="AA5" s="24"/>
      <c r="AB5" s="24"/>
    </row>
    <row r="6" spans="1:43">
      <c r="A6" s="21" t="s">
        <v>81</v>
      </c>
      <c r="B6" s="271" t="s">
        <v>82</v>
      </c>
      <c r="C6" s="24">
        <v>23326</v>
      </c>
      <c r="D6" s="24">
        <v>18339</v>
      </c>
      <c r="E6" s="24">
        <v>11756</v>
      </c>
      <c r="F6" s="24">
        <v>6138</v>
      </c>
      <c r="G6" s="24">
        <v>17323</v>
      </c>
      <c r="H6" s="24">
        <v>12051</v>
      </c>
      <c r="I6" s="24">
        <v>11384</v>
      </c>
      <c r="J6" s="24">
        <v>8998</v>
      </c>
      <c r="K6" s="24">
        <v>29356</v>
      </c>
      <c r="L6" s="24">
        <v>21776</v>
      </c>
      <c r="M6" s="24">
        <v>14452</v>
      </c>
      <c r="N6" s="24">
        <v>7106</v>
      </c>
      <c r="O6" s="22" t="s">
        <v>81</v>
      </c>
      <c r="P6" s="271" t="s">
        <v>82</v>
      </c>
      <c r="Q6" s="24">
        <v>28086</v>
      </c>
      <c r="R6" s="24">
        <v>20661</v>
      </c>
      <c r="S6" s="24">
        <v>12955</v>
      </c>
      <c r="T6" s="24">
        <v>6378</v>
      </c>
      <c r="U6" s="24">
        <v>24445</v>
      </c>
      <c r="V6" s="24">
        <v>17705</v>
      </c>
      <c r="W6" s="24">
        <v>11178</v>
      </c>
      <c r="X6" s="24">
        <v>5521</v>
      </c>
      <c r="Y6" s="24">
        <v>28790</v>
      </c>
      <c r="Z6" s="24">
        <v>22233</v>
      </c>
      <c r="AA6" s="24">
        <v>14132</v>
      </c>
      <c r="AB6" s="24">
        <v>6705</v>
      </c>
    </row>
    <row r="7" spans="1:43" ht="38.25">
      <c r="A7" s="21" t="s">
        <v>453</v>
      </c>
      <c r="B7" s="271" t="s">
        <v>454</v>
      </c>
      <c r="C7" s="24">
        <v>3284550</v>
      </c>
      <c r="D7" s="24">
        <v>2470355</v>
      </c>
      <c r="E7" s="24">
        <v>1642728</v>
      </c>
      <c r="F7" s="24">
        <v>811213</v>
      </c>
      <c r="G7" s="24">
        <v>2347366</v>
      </c>
      <c r="H7" s="24">
        <v>1615207</v>
      </c>
      <c r="I7" s="24">
        <v>1049815</v>
      </c>
      <c r="J7" s="24">
        <v>484616</v>
      </c>
      <c r="K7" s="24">
        <v>2239898</v>
      </c>
      <c r="L7" s="24">
        <v>1704177</v>
      </c>
      <c r="M7" s="24">
        <v>1125438</v>
      </c>
      <c r="N7" s="24">
        <v>556366</v>
      </c>
      <c r="O7" s="22" t="s">
        <v>83</v>
      </c>
      <c r="P7" s="271" t="s">
        <v>84</v>
      </c>
      <c r="Q7" s="24">
        <v>367980</v>
      </c>
      <c r="R7" s="24">
        <v>269281</v>
      </c>
      <c r="S7" s="24">
        <v>177228</v>
      </c>
      <c r="T7" s="24">
        <v>87660</v>
      </c>
      <c r="U7" s="24">
        <v>326144</v>
      </c>
      <c r="V7" s="24">
        <v>236837</v>
      </c>
      <c r="W7" s="24">
        <v>146669</v>
      </c>
      <c r="X7" s="24">
        <v>66758</v>
      </c>
      <c r="Y7" s="24">
        <v>285181</v>
      </c>
      <c r="Z7" s="24">
        <v>210496</v>
      </c>
      <c r="AA7" s="24">
        <v>134124</v>
      </c>
      <c r="AB7" s="24">
        <v>64420</v>
      </c>
    </row>
    <row r="8" spans="1:43" ht="25.5">
      <c r="A8" s="21" t="s">
        <v>510</v>
      </c>
      <c r="B8" s="275" t="s">
        <v>606</v>
      </c>
      <c r="C8" s="24">
        <v>19692</v>
      </c>
      <c r="D8" s="24">
        <v>16365</v>
      </c>
      <c r="E8" s="24">
        <v>12793</v>
      </c>
      <c r="F8" s="24">
        <v>5968</v>
      </c>
      <c r="G8" s="24">
        <v>18866</v>
      </c>
      <c r="H8" s="24">
        <v>13180</v>
      </c>
      <c r="I8" s="113">
        <v>4712</v>
      </c>
      <c r="J8" s="24">
        <v>2082</v>
      </c>
      <c r="K8" s="24">
        <v>8214</v>
      </c>
      <c r="L8" s="24">
        <v>5782</v>
      </c>
      <c r="M8" s="24">
        <v>3783</v>
      </c>
      <c r="N8" s="24">
        <v>1621</v>
      </c>
      <c r="O8" s="22" t="s">
        <v>453</v>
      </c>
      <c r="P8" s="271" t="s">
        <v>454</v>
      </c>
      <c r="Q8" s="35">
        <v>1848346</v>
      </c>
      <c r="R8" s="35">
        <v>1392804</v>
      </c>
      <c r="S8" s="35">
        <v>919338</v>
      </c>
      <c r="T8" s="35">
        <v>455148</v>
      </c>
      <c r="U8" s="35">
        <v>1487688</v>
      </c>
      <c r="V8" s="35">
        <v>1047899</v>
      </c>
      <c r="W8" s="35">
        <v>630483</v>
      </c>
      <c r="X8" s="35">
        <v>272080</v>
      </c>
      <c r="Y8" s="35">
        <v>1195057</v>
      </c>
      <c r="Z8" s="35">
        <v>889521</v>
      </c>
      <c r="AA8" s="35">
        <v>572064</v>
      </c>
      <c r="AB8" s="35">
        <v>280534</v>
      </c>
    </row>
    <row r="9" spans="1:43">
      <c r="A9" s="21" t="s">
        <v>511</v>
      </c>
      <c r="B9" s="275" t="s">
        <v>605</v>
      </c>
      <c r="C9" s="24">
        <v>1493807</v>
      </c>
      <c r="D9" s="24">
        <v>1122459</v>
      </c>
      <c r="E9" s="24">
        <v>738095</v>
      </c>
      <c r="F9" s="24">
        <v>356669</v>
      </c>
      <c r="G9" s="24">
        <v>989605</v>
      </c>
      <c r="H9" s="24">
        <v>707103</v>
      </c>
      <c r="I9" s="113">
        <v>441426</v>
      </c>
      <c r="J9" s="24">
        <v>202241</v>
      </c>
      <c r="K9" s="24">
        <v>924898</v>
      </c>
      <c r="L9" s="24">
        <v>699932</v>
      </c>
      <c r="M9" s="24">
        <v>463322</v>
      </c>
      <c r="N9" s="24">
        <v>232362</v>
      </c>
      <c r="O9" s="36" t="s">
        <v>85</v>
      </c>
      <c r="P9" s="275" t="s">
        <v>86</v>
      </c>
      <c r="Q9" s="24">
        <v>434845</v>
      </c>
      <c r="R9" s="24">
        <v>331515</v>
      </c>
      <c r="S9" s="24">
        <v>218497</v>
      </c>
      <c r="T9" s="24">
        <v>109197</v>
      </c>
      <c r="U9" s="24">
        <v>401252</v>
      </c>
      <c r="V9" s="24">
        <v>285540</v>
      </c>
      <c r="W9" s="24">
        <v>171142</v>
      </c>
      <c r="X9" s="24">
        <v>72575</v>
      </c>
      <c r="Y9" s="24">
        <v>333563</v>
      </c>
      <c r="Z9" s="24">
        <v>246836</v>
      </c>
      <c r="AA9" s="24">
        <v>155107</v>
      </c>
      <c r="AB9" s="24">
        <v>77535</v>
      </c>
    </row>
    <row r="10" spans="1:43">
      <c r="A10" s="21" t="s">
        <v>512</v>
      </c>
      <c r="B10" s="275" t="s">
        <v>604</v>
      </c>
      <c r="C10" s="24">
        <v>1624670</v>
      </c>
      <c r="D10" s="24">
        <v>1223650</v>
      </c>
      <c r="E10" s="24">
        <v>821022</v>
      </c>
      <c r="F10" s="24">
        <v>413802</v>
      </c>
      <c r="G10" s="24">
        <v>1217331</v>
      </c>
      <c r="H10" s="24">
        <v>807053</v>
      </c>
      <c r="I10" s="113">
        <v>540225</v>
      </c>
      <c r="J10" s="24">
        <v>266233</v>
      </c>
      <c r="K10" s="24">
        <v>1194733</v>
      </c>
      <c r="L10" s="24">
        <v>917532</v>
      </c>
      <c r="M10" s="24">
        <v>606724</v>
      </c>
      <c r="N10" s="24">
        <v>297565</v>
      </c>
      <c r="O10" s="36" t="s">
        <v>87</v>
      </c>
      <c r="P10" s="275" t="s">
        <v>88</v>
      </c>
      <c r="Q10" s="24">
        <v>1326685</v>
      </c>
      <c r="R10" s="24">
        <v>998217</v>
      </c>
      <c r="S10" s="24">
        <v>660307</v>
      </c>
      <c r="T10" s="24">
        <v>326287</v>
      </c>
      <c r="U10" s="24">
        <v>1034758</v>
      </c>
      <c r="V10" s="24">
        <v>729619</v>
      </c>
      <c r="W10" s="24">
        <v>443760</v>
      </c>
      <c r="X10" s="24">
        <v>197529</v>
      </c>
      <c r="Y10" s="24">
        <v>849232</v>
      </c>
      <c r="Z10" s="24">
        <v>632989</v>
      </c>
      <c r="AA10" s="24">
        <v>410414</v>
      </c>
      <c r="AB10" s="24">
        <v>199683</v>
      </c>
    </row>
    <row r="11" spans="1:43">
      <c r="A11" s="240" t="s">
        <v>513</v>
      </c>
      <c r="B11" s="275" t="s">
        <v>514</v>
      </c>
      <c r="C11" s="24">
        <v>440094</v>
      </c>
      <c r="D11" s="24">
        <v>329848</v>
      </c>
      <c r="E11" s="24">
        <v>215878</v>
      </c>
      <c r="F11" s="24">
        <v>105972</v>
      </c>
      <c r="G11" s="24">
        <v>429895</v>
      </c>
      <c r="H11" s="24">
        <v>320922</v>
      </c>
      <c r="I11" s="113">
        <v>209359</v>
      </c>
      <c r="J11" s="24">
        <v>101323</v>
      </c>
      <c r="K11" s="24">
        <v>493192</v>
      </c>
      <c r="L11" s="24">
        <v>365144</v>
      </c>
      <c r="M11" s="24">
        <v>239811</v>
      </c>
      <c r="N11" s="24">
        <v>118265</v>
      </c>
      <c r="O11" s="36" t="s">
        <v>89</v>
      </c>
      <c r="P11" s="275" t="s">
        <v>90</v>
      </c>
      <c r="Q11" s="24">
        <v>5101</v>
      </c>
      <c r="R11" s="24">
        <v>3735</v>
      </c>
      <c r="S11" s="24">
        <v>2477</v>
      </c>
      <c r="T11" s="24">
        <v>1248</v>
      </c>
      <c r="U11" s="24">
        <v>5772</v>
      </c>
      <c r="V11" s="24">
        <v>4461</v>
      </c>
      <c r="W11" s="24">
        <v>3094</v>
      </c>
      <c r="X11" s="24">
        <v>1636</v>
      </c>
      <c r="Y11" s="24">
        <v>8350</v>
      </c>
      <c r="Z11" s="24">
        <v>6496</v>
      </c>
      <c r="AA11" s="24">
        <v>4371</v>
      </c>
      <c r="AB11" s="24">
        <v>2204</v>
      </c>
    </row>
    <row r="12" spans="1:43">
      <c r="A12" s="21" t="s">
        <v>515</v>
      </c>
      <c r="B12" s="271" t="s">
        <v>516</v>
      </c>
      <c r="C12" s="24">
        <v>6958</v>
      </c>
      <c r="D12" s="24">
        <v>5280</v>
      </c>
      <c r="E12" s="24">
        <v>3511</v>
      </c>
      <c r="F12" s="24">
        <v>1774</v>
      </c>
      <c r="G12" s="24">
        <v>5099</v>
      </c>
      <c r="H12" s="24">
        <v>3435</v>
      </c>
      <c r="I12" s="113">
        <v>2281</v>
      </c>
      <c r="J12" s="24">
        <v>1156</v>
      </c>
      <c r="K12" s="24">
        <v>5139</v>
      </c>
      <c r="L12" s="24">
        <v>3930</v>
      </c>
      <c r="M12" s="24">
        <v>2634</v>
      </c>
      <c r="N12" s="24">
        <v>1322</v>
      </c>
      <c r="O12" s="36" t="s">
        <v>91</v>
      </c>
      <c r="P12" s="275" t="s">
        <v>92</v>
      </c>
      <c r="Q12" s="24">
        <v>81715</v>
      </c>
      <c r="R12" s="24">
        <v>59337</v>
      </c>
      <c r="S12" s="24">
        <v>38057</v>
      </c>
      <c r="T12" s="24">
        <v>18416</v>
      </c>
      <c r="U12" s="24">
        <v>45906</v>
      </c>
      <c r="V12" s="24">
        <v>28279</v>
      </c>
      <c r="W12" s="24">
        <v>12487</v>
      </c>
      <c r="X12" s="24">
        <v>340</v>
      </c>
      <c r="Y12" s="24">
        <v>3912</v>
      </c>
      <c r="Z12" s="24">
        <v>3200</v>
      </c>
      <c r="AA12" s="24">
        <v>2172</v>
      </c>
      <c r="AB12" s="24">
        <v>1112</v>
      </c>
    </row>
    <row r="13" spans="1:43" ht="27.6" customHeight="1">
      <c r="A13" s="21" t="s">
        <v>517</v>
      </c>
      <c r="B13" s="271" t="s">
        <v>518</v>
      </c>
      <c r="C13" s="24">
        <v>139423</v>
      </c>
      <c r="D13" s="24">
        <v>102601</v>
      </c>
      <c r="E13" s="24">
        <v>67307</v>
      </c>
      <c r="F13" s="24">
        <v>33000</v>
      </c>
      <c r="G13" s="24">
        <v>116465</v>
      </c>
      <c r="H13" s="24">
        <v>84436</v>
      </c>
      <c r="I13" s="24">
        <v>61171</v>
      </c>
      <c r="J13" s="24">
        <v>12904</v>
      </c>
      <c r="K13" s="24">
        <v>106913</v>
      </c>
      <c r="L13" s="24">
        <v>77001</v>
      </c>
      <c r="M13" s="24">
        <v>48975</v>
      </c>
      <c r="N13" s="24">
        <v>23496</v>
      </c>
      <c r="O13" s="22" t="s">
        <v>455</v>
      </c>
      <c r="P13" s="271" t="s">
        <v>456</v>
      </c>
      <c r="Q13" s="24">
        <v>0</v>
      </c>
      <c r="R13" s="24">
        <v>0</v>
      </c>
      <c r="S13" s="24">
        <v>0</v>
      </c>
      <c r="T13" s="24">
        <v>0</v>
      </c>
      <c r="U13" s="24">
        <v>0</v>
      </c>
      <c r="V13" s="24">
        <v>0</v>
      </c>
      <c r="W13" s="24">
        <v>0</v>
      </c>
      <c r="X13" s="24">
        <v>0</v>
      </c>
      <c r="Y13" s="24">
        <v>0</v>
      </c>
      <c r="Z13" s="24">
        <v>0</v>
      </c>
      <c r="AA13" s="24">
        <v>0</v>
      </c>
      <c r="AB13" s="24">
        <v>0</v>
      </c>
    </row>
    <row r="14" spans="1:43" ht="38.25">
      <c r="A14" s="21" t="s">
        <v>455</v>
      </c>
      <c r="B14" s="271" t="s">
        <v>456</v>
      </c>
      <c r="C14" s="24">
        <v>63924</v>
      </c>
      <c r="D14" s="24">
        <v>49085</v>
      </c>
      <c r="E14" s="24">
        <v>33284</v>
      </c>
      <c r="F14" s="24">
        <v>16932</v>
      </c>
      <c r="G14" s="24">
        <v>77311</v>
      </c>
      <c r="H14" s="24">
        <v>59445</v>
      </c>
      <c r="I14" s="24">
        <v>40607</v>
      </c>
      <c r="J14" s="24">
        <v>21043</v>
      </c>
      <c r="K14" s="24"/>
      <c r="L14" s="24"/>
      <c r="M14" s="24"/>
      <c r="N14" s="24"/>
      <c r="O14" s="22" t="s">
        <v>457</v>
      </c>
      <c r="P14" s="271" t="s">
        <v>458</v>
      </c>
      <c r="Q14" s="24">
        <v>0</v>
      </c>
      <c r="R14" s="24">
        <v>0</v>
      </c>
      <c r="S14" s="24">
        <v>0</v>
      </c>
      <c r="T14" s="24">
        <v>0</v>
      </c>
      <c r="U14" s="24">
        <v>0</v>
      </c>
      <c r="V14" s="24">
        <v>0</v>
      </c>
      <c r="W14" s="24">
        <v>0</v>
      </c>
      <c r="X14" s="24">
        <v>0</v>
      </c>
      <c r="Y14" s="24">
        <v>0</v>
      </c>
      <c r="Z14" s="24">
        <v>0</v>
      </c>
      <c r="AA14" s="24">
        <v>0</v>
      </c>
      <c r="AB14" s="24">
        <v>0</v>
      </c>
    </row>
    <row r="15" spans="1:43" ht="25.5">
      <c r="A15" s="21" t="s">
        <v>457</v>
      </c>
      <c r="B15" s="271" t="s">
        <v>458</v>
      </c>
      <c r="C15" s="24">
        <v>445823</v>
      </c>
      <c r="D15" s="24">
        <v>324331</v>
      </c>
      <c r="E15" s="24">
        <v>210043</v>
      </c>
      <c r="F15" s="24">
        <v>97200</v>
      </c>
      <c r="G15" s="24">
        <v>257703</v>
      </c>
      <c r="H15" s="24">
        <v>181977</v>
      </c>
      <c r="I15" s="24">
        <v>121450</v>
      </c>
      <c r="J15" s="24">
        <v>58063</v>
      </c>
      <c r="K15" s="24"/>
      <c r="L15" s="24"/>
      <c r="M15" s="24"/>
      <c r="N15" s="24"/>
      <c r="O15" s="21" t="s">
        <v>459</v>
      </c>
      <c r="P15" s="271" t="s">
        <v>460</v>
      </c>
      <c r="Q15" s="24">
        <v>78754</v>
      </c>
      <c r="R15" s="24">
        <v>59941</v>
      </c>
      <c r="S15" s="24">
        <v>39647</v>
      </c>
      <c r="T15" s="24">
        <v>14234</v>
      </c>
      <c r="U15" s="24">
        <v>15197</v>
      </c>
      <c r="V15" s="24">
        <v>979</v>
      </c>
      <c r="W15" s="24">
        <v>396</v>
      </c>
      <c r="X15" s="24">
        <v>0</v>
      </c>
      <c r="Y15" s="24">
        <v>9024</v>
      </c>
      <c r="Z15" s="24">
        <v>9024</v>
      </c>
      <c r="AA15" s="24">
        <v>9024</v>
      </c>
      <c r="AB15" s="24">
        <v>7810</v>
      </c>
    </row>
    <row r="16" spans="1:43" ht="25.5">
      <c r="A16" s="21" t="s">
        <v>461</v>
      </c>
      <c r="B16" s="271" t="s">
        <v>462</v>
      </c>
      <c r="C16" s="24">
        <v>931</v>
      </c>
      <c r="D16" s="24">
        <v>563</v>
      </c>
      <c r="E16" s="24">
        <v>280</v>
      </c>
      <c r="F16" s="24">
        <v>3</v>
      </c>
      <c r="G16" s="24">
        <v>1064</v>
      </c>
      <c r="H16" s="24">
        <v>453</v>
      </c>
      <c r="I16" s="24">
        <v>243</v>
      </c>
      <c r="J16" s="24">
        <v>87</v>
      </c>
      <c r="K16" s="24"/>
      <c r="L16" s="24"/>
      <c r="M16" s="24"/>
      <c r="N16" s="24"/>
      <c r="O16" s="22" t="s">
        <v>93</v>
      </c>
      <c r="P16" s="271" t="s">
        <v>94</v>
      </c>
      <c r="Q16" s="24">
        <v>0</v>
      </c>
      <c r="R16" s="24">
        <v>0</v>
      </c>
      <c r="S16" s="24">
        <v>0</v>
      </c>
      <c r="T16" s="24">
        <v>0</v>
      </c>
      <c r="U16" s="24">
        <v>7559</v>
      </c>
      <c r="V16" s="24">
        <v>7559</v>
      </c>
      <c r="W16" s="24">
        <v>7559</v>
      </c>
      <c r="X16" s="24">
        <v>6120</v>
      </c>
      <c r="Y16" s="24">
        <v>55797</v>
      </c>
      <c r="Z16" s="24">
        <v>42851</v>
      </c>
      <c r="AA16" s="24">
        <v>23533</v>
      </c>
      <c r="AB16" s="24">
        <v>11826</v>
      </c>
    </row>
    <row r="17" spans="1:35" ht="25.5">
      <c r="A17" s="21" t="s">
        <v>463</v>
      </c>
      <c r="B17" s="271" t="s">
        <v>464</v>
      </c>
      <c r="C17" s="24">
        <v>215945</v>
      </c>
      <c r="D17" s="24">
        <v>168368</v>
      </c>
      <c r="E17" s="24">
        <v>117024</v>
      </c>
      <c r="F17" s="24">
        <v>64568</v>
      </c>
      <c r="G17" s="24">
        <v>167805</v>
      </c>
      <c r="H17" s="24">
        <v>104517</v>
      </c>
      <c r="I17" s="24">
        <v>70592</v>
      </c>
      <c r="J17" s="24">
        <v>35165</v>
      </c>
      <c r="K17" s="24"/>
      <c r="L17" s="24"/>
      <c r="M17" s="24"/>
      <c r="N17" s="24"/>
      <c r="O17" s="22" t="s">
        <v>95</v>
      </c>
      <c r="P17" s="271" t="s">
        <v>96</v>
      </c>
      <c r="Q17" s="35">
        <v>261397</v>
      </c>
      <c r="R17" s="35">
        <v>186941</v>
      </c>
      <c r="S17" s="35">
        <v>121439</v>
      </c>
      <c r="T17" s="35">
        <v>59118</v>
      </c>
      <c r="U17" s="35">
        <v>208725</v>
      </c>
      <c r="V17" s="35">
        <v>155724</v>
      </c>
      <c r="W17" s="35">
        <v>105296</v>
      </c>
      <c r="X17" s="35">
        <v>52138</v>
      </c>
      <c r="Y17" s="35">
        <v>221248</v>
      </c>
      <c r="Z17" s="35">
        <v>166488</v>
      </c>
      <c r="AA17" s="35">
        <v>111299</v>
      </c>
      <c r="AB17" s="35">
        <v>54545</v>
      </c>
    </row>
    <row r="18" spans="1:35" ht="22.5" customHeight="1">
      <c r="A18" s="21" t="s">
        <v>459</v>
      </c>
      <c r="B18" s="271" t="s">
        <v>460</v>
      </c>
      <c r="C18" s="24">
        <v>153560</v>
      </c>
      <c r="D18" s="24">
        <v>116902</v>
      </c>
      <c r="E18" s="24">
        <v>79461</v>
      </c>
      <c r="F18" s="24">
        <v>39013</v>
      </c>
      <c r="G18" s="24">
        <v>115233</v>
      </c>
      <c r="H18" s="24">
        <v>79818</v>
      </c>
      <c r="I18" s="24">
        <v>54251</v>
      </c>
      <c r="J18" s="24">
        <v>27058</v>
      </c>
      <c r="K18" s="24">
        <v>80978</v>
      </c>
      <c r="L18" s="24">
        <v>54267</v>
      </c>
      <c r="M18" s="24">
        <v>27542</v>
      </c>
      <c r="N18" s="24">
        <v>13676</v>
      </c>
      <c r="O18" s="36" t="s">
        <v>97</v>
      </c>
      <c r="P18" s="275" t="s">
        <v>98</v>
      </c>
      <c r="Q18" s="24">
        <v>0</v>
      </c>
      <c r="R18" s="24">
        <v>0</v>
      </c>
      <c r="S18" s="24">
        <v>0</v>
      </c>
      <c r="T18" s="24">
        <v>0</v>
      </c>
      <c r="U18" s="24">
        <v>1956</v>
      </c>
      <c r="V18" s="24">
        <v>1956</v>
      </c>
      <c r="W18" s="24">
        <v>1956</v>
      </c>
      <c r="X18" s="24">
        <v>1271</v>
      </c>
      <c r="Y18" s="24">
        <v>10716</v>
      </c>
      <c r="Z18" s="24">
        <v>9679</v>
      </c>
      <c r="AA18" s="24">
        <v>7826</v>
      </c>
      <c r="AB18" s="24">
        <v>6398</v>
      </c>
    </row>
    <row r="19" spans="1:35" s="29" customFormat="1" ht="29.25" customHeight="1">
      <c r="A19" s="21" t="s">
        <v>556</v>
      </c>
      <c r="B19" s="271" t="s">
        <v>557</v>
      </c>
      <c r="C19" s="24">
        <v>24</v>
      </c>
      <c r="D19" s="24">
        <v>24</v>
      </c>
      <c r="E19" s="24">
        <v>19</v>
      </c>
      <c r="F19" s="24">
        <v>19</v>
      </c>
      <c r="G19" s="24">
        <v>24</v>
      </c>
      <c r="H19" s="24"/>
      <c r="I19" s="24"/>
      <c r="J19" s="24"/>
      <c r="K19" s="24"/>
      <c r="L19" s="24"/>
      <c r="M19" s="24"/>
      <c r="N19" s="24"/>
      <c r="O19" s="237" t="s">
        <v>99</v>
      </c>
      <c r="P19" s="278" t="s">
        <v>100</v>
      </c>
      <c r="Q19" s="24">
        <v>261397</v>
      </c>
      <c r="R19" s="24">
        <v>186941</v>
      </c>
      <c r="S19" s="24">
        <v>121439</v>
      </c>
      <c r="T19" s="24">
        <v>59118</v>
      </c>
      <c r="U19" s="24">
        <v>206769</v>
      </c>
      <c r="V19" s="24">
        <v>153768</v>
      </c>
      <c r="W19" s="24">
        <v>103340</v>
      </c>
      <c r="X19" s="24">
        <v>50867</v>
      </c>
      <c r="Y19" s="24">
        <v>210532</v>
      </c>
      <c r="Z19" s="24">
        <v>156809</v>
      </c>
      <c r="AA19" s="24">
        <v>103473</v>
      </c>
      <c r="AB19" s="24">
        <v>48147</v>
      </c>
      <c r="AI19" s="2"/>
    </row>
    <row r="20" spans="1:35" s="29" customFormat="1" ht="22.5" customHeight="1">
      <c r="A20" s="21" t="s">
        <v>519</v>
      </c>
      <c r="B20" s="271" t="s">
        <v>520</v>
      </c>
      <c r="C20" s="24"/>
      <c r="D20" s="24"/>
      <c r="E20" s="24"/>
      <c r="F20" s="24"/>
      <c r="G20" s="24"/>
      <c r="H20" s="24"/>
      <c r="I20" s="24"/>
      <c r="J20" s="24"/>
      <c r="K20" s="24">
        <v>314986</v>
      </c>
      <c r="L20" s="24">
        <v>231157</v>
      </c>
      <c r="M20" s="24">
        <v>150128</v>
      </c>
      <c r="N20" s="24">
        <v>75205</v>
      </c>
      <c r="O20" s="237"/>
      <c r="P20" s="278"/>
      <c r="Q20" s="24"/>
      <c r="R20" s="24"/>
      <c r="S20" s="24"/>
      <c r="T20" s="24"/>
      <c r="U20" s="24"/>
      <c r="V20" s="24"/>
      <c r="W20" s="24"/>
      <c r="X20" s="24"/>
      <c r="Y20" s="24"/>
      <c r="Z20" s="24"/>
      <c r="AA20" s="24"/>
      <c r="AB20" s="24"/>
      <c r="AI20" s="2"/>
    </row>
    <row r="21" spans="1:35" ht="25.5">
      <c r="B21" s="271"/>
      <c r="O21" s="22" t="s">
        <v>461</v>
      </c>
      <c r="P21" s="271" t="s">
        <v>462</v>
      </c>
      <c r="Q21" s="24">
        <v>0</v>
      </c>
      <c r="R21" s="24">
        <v>0</v>
      </c>
      <c r="S21" s="24">
        <v>0</v>
      </c>
      <c r="T21" s="24">
        <v>0</v>
      </c>
      <c r="U21" s="24">
        <v>0</v>
      </c>
      <c r="V21" s="24">
        <v>0</v>
      </c>
      <c r="W21" s="24">
        <v>0</v>
      </c>
      <c r="X21" s="24">
        <v>0</v>
      </c>
      <c r="Y21" s="24">
        <v>0</v>
      </c>
      <c r="Z21" s="24">
        <v>0</v>
      </c>
      <c r="AA21" s="24">
        <v>0</v>
      </c>
      <c r="AB21" s="24">
        <v>0</v>
      </c>
    </row>
    <row r="22" spans="1:35" ht="24.75" customHeight="1">
      <c r="A22" s="241"/>
      <c r="B22" s="271"/>
      <c r="C22" s="24"/>
      <c r="D22" s="24"/>
      <c r="E22" s="24"/>
      <c r="F22" s="24"/>
      <c r="G22" s="24"/>
      <c r="H22" s="24"/>
      <c r="I22" s="24"/>
      <c r="J22" s="24"/>
      <c r="K22" s="24"/>
      <c r="L22" s="24"/>
      <c r="M22" s="24"/>
      <c r="N22" s="24"/>
      <c r="O22" s="22" t="s">
        <v>463</v>
      </c>
      <c r="P22" s="271" t="s">
        <v>464</v>
      </c>
      <c r="Q22" s="24">
        <v>0</v>
      </c>
      <c r="R22" s="24">
        <v>0</v>
      </c>
      <c r="S22" s="24">
        <v>0</v>
      </c>
      <c r="T22" s="24">
        <v>0</v>
      </c>
      <c r="U22" s="24">
        <v>0</v>
      </c>
      <c r="V22" s="24">
        <v>0</v>
      </c>
      <c r="W22" s="24">
        <v>0</v>
      </c>
      <c r="X22" s="24">
        <v>0</v>
      </c>
      <c r="Y22" s="24">
        <v>0</v>
      </c>
      <c r="Z22" s="24">
        <v>0</v>
      </c>
      <c r="AA22" s="24">
        <v>0</v>
      </c>
      <c r="AB22" s="24">
        <v>0</v>
      </c>
    </row>
    <row r="23" spans="1:35">
      <c r="A23" s="246"/>
      <c r="B23" s="276"/>
      <c r="C23" s="246">
        <v>4188083</v>
      </c>
      <c r="D23" s="246">
        <v>3147967</v>
      </c>
      <c r="E23" s="246">
        <v>2094595</v>
      </c>
      <c r="F23" s="246">
        <v>1035086</v>
      </c>
      <c r="G23" s="246">
        <v>2983829</v>
      </c>
      <c r="H23" s="246">
        <v>2053468</v>
      </c>
      <c r="I23" s="246">
        <v>1348342</v>
      </c>
      <c r="J23" s="246">
        <v>635030</v>
      </c>
      <c r="K23" s="246">
        <v>2665218</v>
      </c>
      <c r="L23" s="246">
        <v>2011377</v>
      </c>
      <c r="M23" s="246">
        <v>1317560</v>
      </c>
      <c r="N23" s="246">
        <v>652353</v>
      </c>
      <c r="O23" s="244"/>
      <c r="P23" s="279"/>
      <c r="Q23" s="246">
        <v>2584563</v>
      </c>
      <c r="R23" s="246">
        <v>1929628</v>
      </c>
      <c r="S23" s="246">
        <v>1270607</v>
      </c>
      <c r="T23" s="246">
        <v>622538</v>
      </c>
      <c r="U23" s="246">
        <v>2069758</v>
      </c>
      <c r="V23" s="246">
        <v>1466703</v>
      </c>
      <c r="W23" s="246">
        <v>901581</v>
      </c>
      <c r="X23" s="246">
        <v>402617</v>
      </c>
      <c r="Y23" s="246">
        <v>1795097</v>
      </c>
      <c r="Z23" s="246">
        <v>1340613</v>
      </c>
      <c r="AA23" s="246">
        <v>864176</v>
      </c>
      <c r="AB23" s="246">
        <v>425840</v>
      </c>
    </row>
    <row r="24" spans="1:35">
      <c r="A24" s="32" t="s">
        <v>620</v>
      </c>
      <c r="B24" s="274" t="s">
        <v>621</v>
      </c>
      <c r="C24" s="24"/>
      <c r="D24" s="24"/>
      <c r="E24" s="24"/>
      <c r="F24" s="24"/>
      <c r="G24" s="24"/>
      <c r="H24" s="24"/>
      <c r="I24" s="24"/>
      <c r="J24" s="24"/>
      <c r="K24" s="24"/>
      <c r="L24" s="24"/>
      <c r="M24" s="24"/>
      <c r="N24" s="24"/>
      <c r="O24" s="32" t="s">
        <v>101</v>
      </c>
      <c r="P24" s="274" t="s">
        <v>15</v>
      </c>
      <c r="Q24" s="24"/>
      <c r="R24" s="24"/>
      <c r="S24" s="24"/>
      <c r="T24" s="24"/>
      <c r="U24" s="24"/>
      <c r="V24" s="24"/>
      <c r="W24" s="24"/>
      <c r="X24" s="24"/>
      <c r="Y24" s="24"/>
      <c r="Z24" s="24"/>
      <c r="AA24" s="24"/>
      <c r="AB24" s="24"/>
    </row>
    <row r="25" spans="1:35">
      <c r="A25" s="21" t="s">
        <v>102</v>
      </c>
      <c r="B25" s="271" t="s">
        <v>103</v>
      </c>
      <c r="C25" s="24">
        <v>-103034</v>
      </c>
      <c r="D25" s="24">
        <v>-75705.426460000002</v>
      </c>
      <c r="E25" s="24">
        <v>-48991.88263</v>
      </c>
      <c r="F25" s="24">
        <v>-23016.703520000003</v>
      </c>
      <c r="G25" s="24">
        <v>-104505.12098000001</v>
      </c>
      <c r="H25" s="24">
        <v>-68746</v>
      </c>
      <c r="I25" s="24">
        <v>-43003</v>
      </c>
      <c r="J25" s="24">
        <v>-20301</v>
      </c>
      <c r="K25" s="24">
        <v>-79015</v>
      </c>
      <c r="L25" s="24">
        <v>-69688</v>
      </c>
      <c r="M25" s="24">
        <v>-44407</v>
      </c>
      <c r="N25" s="24">
        <v>-23129</v>
      </c>
      <c r="O25" s="22" t="s">
        <v>102</v>
      </c>
      <c r="P25" s="271" t="s">
        <v>103</v>
      </c>
      <c r="Q25" s="24">
        <v>-105429</v>
      </c>
      <c r="R25" s="24">
        <v>-83185</v>
      </c>
      <c r="S25" s="24">
        <v>-54920</v>
      </c>
      <c r="T25" s="24">
        <v>-31924</v>
      </c>
      <c r="U25" s="24">
        <v>-66109</v>
      </c>
      <c r="V25" s="24">
        <v>-38338</v>
      </c>
      <c r="W25" s="24">
        <v>-22876</v>
      </c>
      <c r="X25" s="24">
        <v>-8089</v>
      </c>
      <c r="Y25" s="24">
        <v>-59409</v>
      </c>
      <c r="Z25" s="24">
        <v>-46085</v>
      </c>
      <c r="AA25" s="24">
        <v>-29679</v>
      </c>
      <c r="AB25" s="24">
        <v>-14957</v>
      </c>
    </row>
    <row r="26" spans="1:35" ht="25.5">
      <c r="A26" s="21" t="s">
        <v>104</v>
      </c>
      <c r="B26" s="271" t="s">
        <v>105</v>
      </c>
      <c r="C26" s="24">
        <v>-78011</v>
      </c>
      <c r="D26" s="24">
        <v>-58687</v>
      </c>
      <c r="E26" s="24">
        <v>-38925</v>
      </c>
      <c r="F26" s="24">
        <v>-19485</v>
      </c>
      <c r="G26" s="24">
        <v>-76167</v>
      </c>
      <c r="H26" s="24">
        <v>-56333</v>
      </c>
      <c r="I26" s="24">
        <v>-35536</v>
      </c>
      <c r="J26" s="24">
        <v>-19865</v>
      </c>
      <c r="K26" s="24">
        <v>-14043</v>
      </c>
      <c r="L26" s="24">
        <v>-8849</v>
      </c>
      <c r="M26" s="24">
        <v>-5919</v>
      </c>
      <c r="N26" s="24">
        <v>-2959</v>
      </c>
      <c r="O26" s="22" t="s">
        <v>104</v>
      </c>
      <c r="P26" s="271" t="s">
        <v>105</v>
      </c>
      <c r="Q26" s="24">
        <v>-12781</v>
      </c>
      <c r="R26" s="24">
        <v>-9638</v>
      </c>
      <c r="S26" s="24">
        <v>-6621</v>
      </c>
      <c r="T26" s="24">
        <v>-3489</v>
      </c>
      <c r="U26" s="24">
        <v>-16938</v>
      </c>
      <c r="V26" s="24">
        <v>-13367</v>
      </c>
      <c r="W26" s="24">
        <v>-9975</v>
      </c>
      <c r="X26" s="24">
        <v>-6165</v>
      </c>
      <c r="Y26" s="24">
        <v>-32269</v>
      </c>
      <c r="Z26" s="24">
        <v>-25342</v>
      </c>
      <c r="AA26" s="24">
        <v>-17639</v>
      </c>
      <c r="AB26" s="24">
        <v>-9699</v>
      </c>
    </row>
    <row r="27" spans="1:35">
      <c r="A27" s="21" t="s">
        <v>106</v>
      </c>
      <c r="B27" s="271" t="s">
        <v>107</v>
      </c>
      <c r="C27" s="24">
        <v>-685232</v>
      </c>
      <c r="D27" s="24">
        <v>-532577.57354000001</v>
      </c>
      <c r="E27" s="24">
        <v>-360345.11736999999</v>
      </c>
      <c r="F27" s="24">
        <v>-183591.29647999999</v>
      </c>
      <c r="G27" s="24">
        <v>-593257.87901999999</v>
      </c>
      <c r="H27" s="24">
        <v>-402583</v>
      </c>
      <c r="I27" s="113">
        <v>-275510</v>
      </c>
      <c r="J27" s="24">
        <v>-120177</v>
      </c>
      <c r="K27" s="24">
        <v>-570922</v>
      </c>
      <c r="L27" s="24">
        <v>-430468</v>
      </c>
      <c r="M27" s="24">
        <v>-292222</v>
      </c>
      <c r="N27" s="24">
        <v>-145585</v>
      </c>
      <c r="O27" s="22" t="s">
        <v>106</v>
      </c>
      <c r="P27" s="271" t="s">
        <v>107</v>
      </c>
      <c r="Q27" s="35">
        <v>-560405</v>
      </c>
      <c r="R27" s="35">
        <v>-412896</v>
      </c>
      <c r="S27" s="35">
        <v>-272745</v>
      </c>
      <c r="T27" s="35">
        <v>-133138</v>
      </c>
      <c r="U27" s="35">
        <v>-544165</v>
      </c>
      <c r="V27" s="35">
        <v>-410973</v>
      </c>
      <c r="W27" s="35">
        <v>-270427</v>
      </c>
      <c r="X27" s="35">
        <v>-128566</v>
      </c>
      <c r="Y27" s="35">
        <v>-529140</v>
      </c>
      <c r="Z27" s="35">
        <v>-382266</v>
      </c>
      <c r="AA27" s="35">
        <v>-244699</v>
      </c>
      <c r="AB27" s="35">
        <v>-118048</v>
      </c>
    </row>
    <row r="28" spans="1:35">
      <c r="A28" s="21" t="s">
        <v>510</v>
      </c>
      <c r="B28" s="275" t="s">
        <v>606</v>
      </c>
      <c r="C28" s="24">
        <v>-45118</v>
      </c>
      <c r="D28" s="24">
        <v>-36067</v>
      </c>
      <c r="E28" s="24">
        <v>-24253</v>
      </c>
      <c r="F28" s="24">
        <v>-12534</v>
      </c>
      <c r="G28" s="24">
        <v>-53786</v>
      </c>
      <c r="H28" s="24">
        <v>-31947</v>
      </c>
      <c r="I28" s="113">
        <v>-20096</v>
      </c>
      <c r="J28" s="24">
        <v>-12340</v>
      </c>
      <c r="K28" s="24">
        <v>-44496</v>
      </c>
      <c r="L28" s="24">
        <v>-40557</v>
      </c>
      <c r="M28" s="24">
        <v>-28392</v>
      </c>
      <c r="N28" s="24">
        <v>-13829</v>
      </c>
      <c r="O28" s="36" t="s">
        <v>85</v>
      </c>
      <c r="P28" s="275" t="s">
        <v>86</v>
      </c>
      <c r="Q28" s="24">
        <v>-160303</v>
      </c>
      <c r="R28" s="24">
        <v>-113485</v>
      </c>
      <c r="S28" s="24">
        <v>-75864</v>
      </c>
      <c r="T28" s="24">
        <v>-33114</v>
      </c>
      <c r="U28" s="24">
        <v>-108768</v>
      </c>
      <c r="V28" s="24">
        <v>-79050</v>
      </c>
      <c r="W28" s="24">
        <v>-45528</v>
      </c>
      <c r="X28" s="24">
        <v>-19931</v>
      </c>
      <c r="Y28" s="24">
        <v>-110402</v>
      </c>
      <c r="Z28" s="24">
        <v>-79998</v>
      </c>
      <c r="AA28" s="24">
        <v>-51017</v>
      </c>
      <c r="AB28" s="24">
        <v>-25320</v>
      </c>
    </row>
    <row r="29" spans="1:35">
      <c r="A29" s="21" t="s">
        <v>511</v>
      </c>
      <c r="B29" s="275" t="s">
        <v>605</v>
      </c>
      <c r="C29" s="24">
        <v>-419923</v>
      </c>
      <c r="D29" s="24">
        <v>-330424</v>
      </c>
      <c r="E29" s="24">
        <v>-222621</v>
      </c>
      <c r="F29" s="24">
        <v>-112414</v>
      </c>
      <c r="G29" s="24">
        <v>-311909</v>
      </c>
      <c r="H29" s="24">
        <v>-213362</v>
      </c>
      <c r="I29" s="113">
        <v>-147268</v>
      </c>
      <c r="J29" s="24">
        <v>-74938</v>
      </c>
      <c r="K29" s="24">
        <v>-289054</v>
      </c>
      <c r="L29" s="24">
        <v>-216433</v>
      </c>
      <c r="M29" s="24">
        <v>-149950</v>
      </c>
      <c r="N29" s="24">
        <v>-76420</v>
      </c>
      <c r="O29" s="36" t="s">
        <v>87</v>
      </c>
      <c r="P29" s="275" t="s">
        <v>88</v>
      </c>
      <c r="Q29" s="24">
        <v>-313348</v>
      </c>
      <c r="R29" s="24">
        <v>-232386</v>
      </c>
      <c r="S29" s="24">
        <v>-152305</v>
      </c>
      <c r="T29" s="24">
        <v>-76552</v>
      </c>
      <c r="U29" s="24">
        <v>-340834</v>
      </c>
      <c r="V29" s="24">
        <v>-262453</v>
      </c>
      <c r="W29" s="24">
        <v>-178634</v>
      </c>
      <c r="X29" s="24">
        <v>-86616</v>
      </c>
      <c r="Y29" s="24">
        <v>-336583</v>
      </c>
      <c r="Z29" s="24">
        <v>-247726</v>
      </c>
      <c r="AA29" s="24">
        <v>-162177</v>
      </c>
      <c r="AB29" s="24">
        <v>-79194</v>
      </c>
    </row>
    <row r="30" spans="1:35">
      <c r="A30" s="21" t="s">
        <v>512</v>
      </c>
      <c r="B30" s="275" t="s">
        <v>604</v>
      </c>
      <c r="C30" s="24">
        <v>-204778</v>
      </c>
      <c r="D30" s="24">
        <v>-155555.57354000001</v>
      </c>
      <c r="E30" s="24">
        <v>-106360.11736999999</v>
      </c>
      <c r="F30" s="24">
        <v>-55409.296479999997</v>
      </c>
      <c r="G30" s="24">
        <v>-207562.87901999999</v>
      </c>
      <c r="H30" s="24">
        <v>-142133</v>
      </c>
      <c r="I30" s="113">
        <v>-97543</v>
      </c>
      <c r="J30" s="24">
        <v>-28541</v>
      </c>
      <c r="K30" s="24">
        <v>-215738</v>
      </c>
      <c r="L30" s="24">
        <v>-156761</v>
      </c>
      <c r="M30" s="24">
        <v>-103440</v>
      </c>
      <c r="N30" s="24">
        <v>-50917</v>
      </c>
      <c r="O30" s="36" t="s">
        <v>89</v>
      </c>
      <c r="P30" s="275" t="s">
        <v>90</v>
      </c>
      <c r="Q30" s="24">
        <v>-18288</v>
      </c>
      <c r="R30" s="24">
        <v>-13731</v>
      </c>
      <c r="S30" s="24">
        <v>-8575</v>
      </c>
      <c r="T30" s="24">
        <v>-4301</v>
      </c>
      <c r="U30" s="24">
        <v>-14211</v>
      </c>
      <c r="V30" s="24">
        <v>-9660</v>
      </c>
      <c r="W30" s="24">
        <v>-5953</v>
      </c>
      <c r="X30" s="24">
        <v>-2669</v>
      </c>
      <c r="Y30" s="24">
        <v>-14967</v>
      </c>
      <c r="Z30" s="24">
        <v>-10600</v>
      </c>
      <c r="AA30" s="24">
        <v>-7153</v>
      </c>
      <c r="AB30" s="24">
        <v>-3212</v>
      </c>
    </row>
    <row r="31" spans="1:35">
      <c r="A31" s="240" t="s">
        <v>513</v>
      </c>
      <c r="B31" s="275" t="s">
        <v>514</v>
      </c>
      <c r="C31" s="24">
        <v>-4298</v>
      </c>
      <c r="D31" s="24">
        <v>-3443</v>
      </c>
      <c r="E31" s="24">
        <v>-2377</v>
      </c>
      <c r="F31" s="24">
        <v>-1248</v>
      </c>
      <c r="G31" s="24">
        <v>-5246</v>
      </c>
      <c r="H31" s="24">
        <v>-3993</v>
      </c>
      <c r="I31" s="24">
        <v>-2698</v>
      </c>
      <c r="J31" s="24">
        <v>-1356</v>
      </c>
      <c r="K31" s="24">
        <v>-6518</v>
      </c>
      <c r="L31" s="24">
        <v>-5001</v>
      </c>
      <c r="M31" s="24">
        <v>-3353</v>
      </c>
      <c r="N31" s="24">
        <v>-1678</v>
      </c>
      <c r="O31" s="36" t="s">
        <v>91</v>
      </c>
      <c r="P31" s="275" t="s">
        <v>92</v>
      </c>
      <c r="Q31" s="24">
        <v>-68466</v>
      </c>
      <c r="R31" s="24">
        <v>-53294</v>
      </c>
      <c r="S31" s="24">
        <v>-36001</v>
      </c>
      <c r="T31" s="24">
        <v>-19171</v>
      </c>
      <c r="U31" s="24">
        <v>-80352</v>
      </c>
      <c r="V31" s="24">
        <v>-59810</v>
      </c>
      <c r="W31" s="24">
        <v>-40312</v>
      </c>
      <c r="X31" s="24">
        <v>-19350</v>
      </c>
      <c r="Y31" s="24">
        <v>-67188</v>
      </c>
      <c r="Z31" s="24">
        <v>-43942</v>
      </c>
      <c r="AA31" s="24">
        <v>-24352</v>
      </c>
      <c r="AB31" s="24">
        <v>-10322</v>
      </c>
    </row>
    <row r="32" spans="1:35">
      <c r="A32" s="21" t="s">
        <v>515</v>
      </c>
      <c r="B32" s="271" t="s">
        <v>516</v>
      </c>
      <c r="C32" s="24">
        <v>-15413</v>
      </c>
      <c r="D32" s="24">
        <v>-10531</v>
      </c>
      <c r="E32" s="24">
        <v>-7111</v>
      </c>
      <c r="F32" s="24">
        <v>-3234</v>
      </c>
      <c r="G32" s="24">
        <v>-20000</v>
      </c>
      <c r="H32" s="24">
        <v>-15141</v>
      </c>
      <c r="I32" s="24">
        <v>-10603</v>
      </c>
      <c r="J32" s="24">
        <v>-4358</v>
      </c>
      <c r="K32" s="24">
        <v>-21634</v>
      </c>
      <c r="L32" s="24">
        <v>-16717</v>
      </c>
      <c r="M32" s="24">
        <v>-10440</v>
      </c>
      <c r="N32" s="24">
        <v>-4419</v>
      </c>
      <c r="O32" s="21" t="s">
        <v>404</v>
      </c>
      <c r="P32" s="271" t="s">
        <v>405</v>
      </c>
      <c r="Q32" s="24">
        <v>-79796</v>
      </c>
      <c r="R32" s="24">
        <v>-60781</v>
      </c>
      <c r="S32" s="24">
        <v>-40265</v>
      </c>
      <c r="T32" s="24">
        <v>-18509</v>
      </c>
      <c r="U32" s="24">
        <v>-12206</v>
      </c>
      <c r="V32" s="24">
        <v>1</v>
      </c>
      <c r="W32" s="24">
        <v>-1</v>
      </c>
      <c r="X32" s="24">
        <v>0</v>
      </c>
      <c r="Y32" s="24">
        <v>0</v>
      </c>
      <c r="Z32" s="24">
        <v>0</v>
      </c>
      <c r="AA32" s="24">
        <v>0</v>
      </c>
      <c r="AB32" s="24">
        <v>0</v>
      </c>
    </row>
    <row r="33" spans="1:28">
      <c r="A33" s="21" t="s">
        <v>573</v>
      </c>
      <c r="B33" s="271" t="s">
        <v>574</v>
      </c>
      <c r="C33" s="24">
        <v>-8704</v>
      </c>
      <c r="D33" s="24">
        <v>-6415</v>
      </c>
      <c r="E33" s="24">
        <v>-4267</v>
      </c>
      <c r="F33" s="24">
        <v>-2262</v>
      </c>
      <c r="G33" s="24">
        <v>0</v>
      </c>
      <c r="H33" s="24"/>
      <c r="I33" s="24"/>
      <c r="J33" s="24"/>
      <c r="K33" s="24"/>
      <c r="L33" s="24"/>
      <c r="M33" s="24"/>
      <c r="N33" s="24"/>
      <c r="O33" s="21"/>
      <c r="P33" s="271"/>
      <c r="Q33" s="24"/>
      <c r="R33" s="24"/>
      <c r="S33" s="24"/>
      <c r="T33" s="24"/>
      <c r="U33" s="24"/>
      <c r="V33" s="24"/>
      <c r="W33" s="24"/>
      <c r="X33" s="24"/>
      <c r="Y33" s="24"/>
      <c r="Z33" s="24"/>
      <c r="AA33" s="24"/>
      <c r="AB33" s="24"/>
    </row>
    <row r="34" spans="1:28" ht="28.5" customHeight="1">
      <c r="A34" s="21" t="s">
        <v>521</v>
      </c>
      <c r="B34" s="271" t="s">
        <v>460</v>
      </c>
      <c r="C34" s="24">
        <v>-118763</v>
      </c>
      <c r="D34" s="24">
        <v>-90824</v>
      </c>
      <c r="E34" s="24">
        <v>-62211</v>
      </c>
      <c r="F34" s="24">
        <v>-30558</v>
      </c>
      <c r="G34" s="24">
        <v>-93592</v>
      </c>
      <c r="H34" s="24">
        <v>-65800</v>
      </c>
      <c r="I34" s="24">
        <v>-45534</v>
      </c>
      <c r="J34" s="24">
        <v>-23112</v>
      </c>
      <c r="K34" s="24">
        <v>-73377</v>
      </c>
      <c r="L34" s="24">
        <v>-50299</v>
      </c>
      <c r="M34" s="24">
        <v>-26722</v>
      </c>
      <c r="N34" s="24">
        <v>-13865</v>
      </c>
      <c r="O34" s="22" t="s">
        <v>108</v>
      </c>
      <c r="P34" s="271" t="s">
        <v>109</v>
      </c>
      <c r="Q34" s="24">
        <v>0</v>
      </c>
      <c r="R34" s="24">
        <v>0</v>
      </c>
      <c r="S34" s="24">
        <v>-117</v>
      </c>
      <c r="T34" s="24">
        <v>-57</v>
      </c>
      <c r="U34" s="24">
        <v>-7693</v>
      </c>
      <c r="V34" s="24">
        <v>-7638</v>
      </c>
      <c r="W34" s="24">
        <v>-7581</v>
      </c>
      <c r="X34" s="24">
        <v>-6111</v>
      </c>
      <c r="Y34" s="24">
        <v>-55995</v>
      </c>
      <c r="Z34" s="24">
        <v>-44033</v>
      </c>
      <c r="AA34" s="24">
        <v>-25334</v>
      </c>
      <c r="AB34" s="24">
        <v>-12556</v>
      </c>
    </row>
    <row r="35" spans="1:28" ht="25.5">
      <c r="A35" s="21" t="s">
        <v>108</v>
      </c>
      <c r="B35" s="271" t="s">
        <v>109</v>
      </c>
      <c r="C35" s="24">
        <v>-25580</v>
      </c>
      <c r="D35" s="24">
        <v>-20311</v>
      </c>
      <c r="E35" s="24">
        <v>-14716</v>
      </c>
      <c r="F35" s="24">
        <v>-5731</v>
      </c>
      <c r="G35" s="24">
        <v>-9456</v>
      </c>
      <c r="H35" s="24">
        <v>-6927</v>
      </c>
      <c r="I35" s="24">
        <v>-3269</v>
      </c>
      <c r="J35" s="24">
        <v>-1663</v>
      </c>
      <c r="K35" s="24">
        <v>-1117</v>
      </c>
      <c r="L35" s="24">
        <v>0</v>
      </c>
      <c r="M35" s="24">
        <v>0</v>
      </c>
      <c r="N35" s="24">
        <v>0</v>
      </c>
      <c r="P35" s="280"/>
    </row>
    <row r="36" spans="1:28">
      <c r="A36" s="21"/>
      <c r="B36" s="271"/>
      <c r="C36" s="24"/>
      <c r="D36" s="24"/>
      <c r="E36" s="24"/>
      <c r="F36" s="24"/>
      <c r="G36" s="24"/>
      <c r="H36" s="24"/>
      <c r="I36" s="24"/>
      <c r="J36" s="24"/>
      <c r="K36" s="24"/>
      <c r="L36" s="24"/>
      <c r="M36" s="24"/>
      <c r="N36" s="24"/>
      <c r="P36" s="280"/>
    </row>
    <row r="37" spans="1:28" ht="15" thickBot="1">
      <c r="A37" s="37"/>
      <c r="B37" s="277"/>
      <c r="C37" s="37">
        <v>-1019324</v>
      </c>
      <c r="D37" s="37">
        <v>-784520</v>
      </c>
      <c r="E37" s="37">
        <v>-529456</v>
      </c>
      <c r="F37" s="37">
        <v>-264644</v>
      </c>
      <c r="G37" s="37">
        <v>-876978</v>
      </c>
      <c r="H37" s="37">
        <v>-600389</v>
      </c>
      <c r="I37" s="37">
        <v>-402852</v>
      </c>
      <c r="J37" s="37">
        <v>-185118</v>
      </c>
      <c r="K37" s="37">
        <v>-738474</v>
      </c>
      <c r="L37" s="37">
        <v>-559304</v>
      </c>
      <c r="M37" s="37">
        <v>-369270</v>
      </c>
      <c r="N37" s="37">
        <v>-185538</v>
      </c>
      <c r="O37" s="37"/>
      <c r="P37" s="277"/>
      <c r="Q37" s="37">
        <v>-758411</v>
      </c>
      <c r="R37" s="37">
        <v>-566500</v>
      </c>
      <c r="S37" s="37">
        <v>-374668</v>
      </c>
      <c r="T37" s="37">
        <v>-187117</v>
      </c>
      <c r="U37" s="37">
        <v>-647111</v>
      </c>
      <c r="V37" s="37">
        <v>-470315</v>
      </c>
      <c r="W37" s="37">
        <v>-310860</v>
      </c>
      <c r="X37" s="37">
        <v>-148931</v>
      </c>
      <c r="Y37" s="37">
        <v>-676813</v>
      </c>
      <c r="Z37" s="37">
        <v>-497726</v>
      </c>
      <c r="AA37" s="37">
        <v>-317351</v>
      </c>
      <c r="AB37" s="37">
        <v>-155260</v>
      </c>
    </row>
    <row r="38" spans="1:28" ht="15" thickTop="1">
      <c r="A38" s="242"/>
      <c r="B38" s="274"/>
      <c r="C38" s="242"/>
      <c r="D38" s="242"/>
      <c r="E38" s="242"/>
      <c r="F38" s="242"/>
      <c r="G38" s="242"/>
      <c r="H38" s="242"/>
      <c r="I38" s="242"/>
      <c r="J38" s="242"/>
      <c r="K38" s="242"/>
      <c r="L38" s="242"/>
      <c r="M38" s="242"/>
      <c r="N38" s="242"/>
      <c r="P38" s="280"/>
    </row>
    <row r="39" spans="1:28">
      <c r="A39" s="166" t="s">
        <v>79</v>
      </c>
      <c r="B39" s="267" t="s">
        <v>80</v>
      </c>
      <c r="C39" s="168">
        <v>3168759</v>
      </c>
      <c r="D39" s="168">
        <v>2363447</v>
      </c>
      <c r="E39" s="168">
        <v>1565139</v>
      </c>
      <c r="F39" s="168">
        <v>770442</v>
      </c>
      <c r="G39" s="168">
        <v>2106851</v>
      </c>
      <c r="H39" s="168">
        <v>1453079</v>
      </c>
      <c r="I39" s="168">
        <v>945490</v>
      </c>
      <c r="J39" s="168">
        <v>449912</v>
      </c>
      <c r="K39" s="168">
        <v>1926744</v>
      </c>
      <c r="L39" s="168">
        <v>1452073</v>
      </c>
      <c r="M39" s="168">
        <v>948290</v>
      </c>
      <c r="N39" s="168">
        <v>466815</v>
      </c>
      <c r="O39" s="166" t="s">
        <v>79</v>
      </c>
      <c r="P39" s="267" t="s">
        <v>80</v>
      </c>
      <c r="Q39" s="168">
        <v>1826152</v>
      </c>
      <c r="R39" s="168">
        <v>1363128</v>
      </c>
      <c r="S39" s="168">
        <v>895939</v>
      </c>
      <c r="T39" s="168">
        <v>435421</v>
      </c>
      <c r="U39" s="168">
        <v>1422647</v>
      </c>
      <c r="V39" s="168">
        <v>996388</v>
      </c>
      <c r="W39" s="168">
        <v>590721</v>
      </c>
      <c r="X39" s="168">
        <v>253686</v>
      </c>
      <c r="Y39" s="168">
        <v>1118284</v>
      </c>
      <c r="Z39" s="168">
        <v>842887</v>
      </c>
      <c r="AA39" s="168">
        <v>546825</v>
      </c>
      <c r="AB39" s="168">
        <v>270580</v>
      </c>
    </row>
    <row r="40" spans="1:28">
      <c r="A40" s="166"/>
      <c r="B40" s="168"/>
      <c r="C40" s="168"/>
      <c r="D40" s="168"/>
      <c r="E40" s="168"/>
      <c r="F40" s="168"/>
      <c r="G40" s="168"/>
      <c r="H40" s="168"/>
      <c r="I40" s="168"/>
      <c r="J40" s="168"/>
      <c r="K40" s="168"/>
      <c r="L40" s="168"/>
      <c r="M40" s="168"/>
      <c r="N40" s="168"/>
      <c r="P40" s="41"/>
      <c r="Q40" s="42"/>
      <c r="R40" s="42"/>
      <c r="S40" s="42"/>
      <c r="T40" s="42"/>
      <c r="U40" s="42"/>
      <c r="V40" s="42"/>
      <c r="W40" s="42"/>
      <c r="X40" s="42"/>
      <c r="Y40" s="42"/>
      <c r="Z40" s="42"/>
      <c r="AA40" s="42"/>
      <c r="AB40" s="42"/>
    </row>
    <row r="41" spans="1:28">
      <c r="H41" s="168"/>
      <c r="I41" s="168"/>
      <c r="J41" s="168"/>
      <c r="K41" s="168"/>
      <c r="L41" s="168"/>
      <c r="M41" s="168"/>
      <c r="N41" s="168"/>
      <c r="P41" s="41"/>
      <c r="Q41" s="42"/>
      <c r="R41" s="42"/>
      <c r="S41" s="42"/>
      <c r="T41" s="42"/>
      <c r="U41" s="42"/>
      <c r="V41" s="42"/>
      <c r="W41" s="42"/>
      <c r="X41" s="42"/>
      <c r="Y41" s="42"/>
      <c r="Z41" s="42"/>
      <c r="AA41" s="42"/>
      <c r="AB41" s="42"/>
    </row>
    <row r="42" spans="1:28">
      <c r="A42" s="38"/>
      <c r="B42" s="38"/>
      <c r="C42" s="39"/>
      <c r="D42" s="39"/>
      <c r="E42" s="39"/>
      <c r="F42" s="39"/>
      <c r="G42" s="39"/>
      <c r="H42" s="39"/>
      <c r="I42" s="39"/>
      <c r="J42" s="39"/>
      <c r="K42" s="39"/>
      <c r="L42" s="39"/>
      <c r="M42" s="39"/>
      <c r="N42" s="39"/>
      <c r="P42" s="41"/>
      <c r="Q42" s="41"/>
      <c r="R42" s="41"/>
      <c r="S42" s="41"/>
      <c r="T42" s="41"/>
      <c r="U42" s="41"/>
      <c r="V42" s="41"/>
      <c r="W42" s="41"/>
      <c r="X42" s="41"/>
      <c r="Y42" s="41"/>
      <c r="Z42" s="41"/>
      <c r="AA42" s="41"/>
      <c r="AB42" s="41"/>
    </row>
    <row r="43" spans="1:28">
      <c r="A43" s="13" t="s">
        <v>54</v>
      </c>
      <c r="B43" s="13" t="s">
        <v>55</v>
      </c>
      <c r="C43" s="13"/>
      <c r="D43" s="13"/>
      <c r="E43" s="13"/>
      <c r="F43" s="13"/>
      <c r="G43" s="13"/>
      <c r="H43" s="13"/>
      <c r="I43" s="13"/>
      <c r="J43" s="13"/>
      <c r="K43" s="13"/>
      <c r="L43" s="13"/>
      <c r="M43" s="13"/>
      <c r="N43" s="13"/>
      <c r="O43" s="13" t="s">
        <v>54</v>
      </c>
      <c r="P43" s="13" t="s">
        <v>55</v>
      </c>
      <c r="Q43" s="13"/>
      <c r="R43" s="13"/>
      <c r="S43" s="13"/>
      <c r="T43" s="13"/>
      <c r="U43" s="13"/>
      <c r="V43" s="13"/>
      <c r="W43" s="13"/>
      <c r="X43" s="13"/>
      <c r="Y43" s="13"/>
      <c r="Z43" s="13"/>
      <c r="AA43" s="13"/>
      <c r="AB43" s="13"/>
    </row>
    <row r="44" spans="1:28" ht="30" customHeight="1">
      <c r="A44" s="238" t="s">
        <v>16</v>
      </c>
      <c r="B44" s="238" t="s">
        <v>17</v>
      </c>
      <c r="C44" s="243" t="s">
        <v>608</v>
      </c>
      <c r="D44" s="243" t="s">
        <v>607</v>
      </c>
      <c r="E44" s="243" t="s">
        <v>588</v>
      </c>
      <c r="F44" s="243" t="s">
        <v>572</v>
      </c>
      <c r="G44" s="243" t="s">
        <v>550</v>
      </c>
      <c r="H44" s="243" t="s">
        <v>619</v>
      </c>
      <c r="I44" s="243" t="s">
        <v>474</v>
      </c>
      <c r="J44" s="243" t="s">
        <v>452</v>
      </c>
      <c r="K44" s="243" t="s">
        <v>613</v>
      </c>
      <c r="L44" s="243" t="s">
        <v>446</v>
      </c>
      <c r="M44" s="243" t="s">
        <v>442</v>
      </c>
      <c r="N44" s="243" t="s">
        <v>440</v>
      </c>
      <c r="O44" s="31" t="s">
        <v>79</v>
      </c>
      <c r="P44" s="31" t="s">
        <v>80</v>
      </c>
      <c r="Q44" s="151" t="s">
        <v>438</v>
      </c>
      <c r="R44" s="151" t="s">
        <v>431</v>
      </c>
      <c r="S44" s="151" t="s">
        <v>419</v>
      </c>
      <c r="T44" s="151" t="s">
        <v>403</v>
      </c>
      <c r="U44" s="151" t="s">
        <v>399</v>
      </c>
      <c r="V44" s="151" t="s">
        <v>392</v>
      </c>
      <c r="W44" s="151" t="s">
        <v>393</v>
      </c>
      <c r="X44" s="151" t="s">
        <v>394</v>
      </c>
      <c r="Y44" s="151" t="s">
        <v>395</v>
      </c>
      <c r="Z44" s="151" t="s">
        <v>396</v>
      </c>
      <c r="AA44" s="151" t="s">
        <v>397</v>
      </c>
      <c r="AB44" s="151" t="s">
        <v>398</v>
      </c>
    </row>
    <row r="45" spans="1:28">
      <c r="A45" s="32" t="s">
        <v>12</v>
      </c>
      <c r="B45" s="274" t="s">
        <v>13</v>
      </c>
      <c r="C45" s="24"/>
      <c r="D45" s="24"/>
      <c r="E45" s="24"/>
      <c r="F45" s="24"/>
      <c r="G45" s="24"/>
      <c r="H45" s="24"/>
      <c r="I45" s="24"/>
      <c r="J45" s="24"/>
      <c r="K45" s="24"/>
      <c r="L45" s="24"/>
      <c r="M45" s="24"/>
      <c r="N45" s="33"/>
      <c r="O45" s="32" t="s">
        <v>12</v>
      </c>
      <c r="P45" s="274" t="s">
        <v>13</v>
      </c>
      <c r="Q45" s="24"/>
      <c r="R45" s="24"/>
      <c r="S45" s="24"/>
      <c r="T45" s="24"/>
      <c r="U45" s="24"/>
      <c r="V45" s="24"/>
      <c r="W45" s="24"/>
      <c r="X45" s="24"/>
      <c r="Y45" s="24"/>
      <c r="Z45" s="24"/>
      <c r="AA45" s="24"/>
      <c r="AB45" s="24"/>
    </row>
    <row r="46" spans="1:28">
      <c r="A46" s="21" t="s">
        <v>81</v>
      </c>
      <c r="B46" s="271" t="s">
        <v>522</v>
      </c>
      <c r="C46" s="24">
        <v>4987</v>
      </c>
      <c r="D46" s="24">
        <v>6583</v>
      </c>
      <c r="E46" s="24">
        <v>5618</v>
      </c>
      <c r="F46" s="24">
        <v>6138</v>
      </c>
      <c r="G46" s="24">
        <v>5272</v>
      </c>
      <c r="H46" s="24">
        <v>667</v>
      </c>
      <c r="I46" s="24">
        <v>2386</v>
      </c>
      <c r="J46" s="24">
        <v>8998</v>
      </c>
      <c r="K46" s="24">
        <v>7580</v>
      </c>
      <c r="L46" s="24">
        <v>7324</v>
      </c>
      <c r="M46" s="24">
        <v>7346</v>
      </c>
      <c r="N46" s="24">
        <v>7106</v>
      </c>
      <c r="O46" s="22" t="s">
        <v>81</v>
      </c>
      <c r="P46" s="271" t="s">
        <v>82</v>
      </c>
      <c r="Q46" s="24">
        <v>7425</v>
      </c>
      <c r="R46" s="24">
        <v>7706</v>
      </c>
      <c r="S46" s="24">
        <v>6577</v>
      </c>
      <c r="T46" s="24">
        <v>6378</v>
      </c>
      <c r="U46" s="24">
        <v>6740</v>
      </c>
      <c r="V46" s="24">
        <v>6527</v>
      </c>
      <c r="W46" s="24">
        <v>5657</v>
      </c>
      <c r="X46" s="24">
        <v>5521</v>
      </c>
      <c r="Y46" s="24">
        <v>6557</v>
      </c>
      <c r="Z46" s="24">
        <v>8101</v>
      </c>
      <c r="AA46" s="24">
        <v>7427</v>
      </c>
      <c r="AB46" s="24">
        <v>6705</v>
      </c>
    </row>
    <row r="47" spans="1:28" ht="38.25">
      <c r="A47" s="21" t="s">
        <v>453</v>
      </c>
      <c r="B47" s="271" t="s">
        <v>523</v>
      </c>
      <c r="C47" s="24">
        <v>814195</v>
      </c>
      <c r="D47" s="24">
        <v>827627</v>
      </c>
      <c r="E47" s="24">
        <v>831515</v>
      </c>
      <c r="F47" s="24">
        <v>811213</v>
      </c>
      <c r="G47" s="24">
        <v>732159</v>
      </c>
      <c r="H47" s="24">
        <v>565392</v>
      </c>
      <c r="I47" s="24">
        <v>565199</v>
      </c>
      <c r="J47" s="24">
        <v>484616</v>
      </c>
      <c r="K47" s="24">
        <v>535721</v>
      </c>
      <c r="L47" s="24">
        <v>578739</v>
      </c>
      <c r="M47" s="24">
        <v>569072</v>
      </c>
      <c r="N47" s="24">
        <v>556366</v>
      </c>
      <c r="O47" s="22" t="s">
        <v>83</v>
      </c>
      <c r="P47" s="271" t="s">
        <v>84</v>
      </c>
      <c r="Q47" s="24">
        <v>98699</v>
      </c>
      <c r="R47" s="24">
        <v>92053</v>
      </c>
      <c r="S47" s="24">
        <v>89568</v>
      </c>
      <c r="T47" s="24">
        <v>87660</v>
      </c>
      <c r="U47" s="24">
        <v>89307</v>
      </c>
      <c r="V47" s="24">
        <v>90168</v>
      </c>
      <c r="W47" s="24">
        <v>79911</v>
      </c>
      <c r="X47" s="24">
        <v>66758</v>
      </c>
      <c r="Y47" s="24">
        <v>74685</v>
      </c>
      <c r="Z47" s="24">
        <v>76372</v>
      </c>
      <c r="AA47" s="24">
        <v>69704</v>
      </c>
      <c r="AB47" s="24">
        <v>64420</v>
      </c>
    </row>
    <row r="48" spans="1:28" ht="25.5">
      <c r="A48" s="21" t="s">
        <v>510</v>
      </c>
      <c r="B48" s="275" t="s">
        <v>606</v>
      </c>
      <c r="C48" s="24">
        <v>3327</v>
      </c>
      <c r="D48" s="24">
        <v>3572</v>
      </c>
      <c r="E48" s="24">
        <v>6825</v>
      </c>
      <c r="F48" s="24">
        <v>5968</v>
      </c>
      <c r="G48" s="24">
        <v>5686</v>
      </c>
      <c r="H48" s="24">
        <v>8468</v>
      </c>
      <c r="I48" s="113">
        <v>2630</v>
      </c>
      <c r="J48" s="24">
        <v>2082</v>
      </c>
      <c r="K48" s="24">
        <v>2432</v>
      </c>
      <c r="L48" s="24">
        <v>1999</v>
      </c>
      <c r="M48" s="24">
        <v>2162</v>
      </c>
      <c r="N48" s="24">
        <v>1621</v>
      </c>
      <c r="O48" s="22" t="s">
        <v>453</v>
      </c>
      <c r="P48" s="271" t="s">
        <v>454</v>
      </c>
      <c r="Q48" s="35">
        <v>455542</v>
      </c>
      <c r="R48" s="35">
        <v>473466</v>
      </c>
      <c r="S48" s="35">
        <v>464190</v>
      </c>
      <c r="T48" s="35">
        <v>455148</v>
      </c>
      <c r="U48" s="35">
        <v>439789</v>
      </c>
      <c r="V48" s="35">
        <v>417416</v>
      </c>
      <c r="W48" s="35">
        <v>358403</v>
      </c>
      <c r="X48" s="35">
        <v>272080</v>
      </c>
      <c r="Y48" s="35">
        <v>305536</v>
      </c>
      <c r="Z48" s="35">
        <v>317457</v>
      </c>
      <c r="AA48" s="35">
        <v>291530</v>
      </c>
      <c r="AB48" s="35">
        <v>280534</v>
      </c>
    </row>
    <row r="49" spans="1:35">
      <c r="A49" s="21" t="s">
        <v>511</v>
      </c>
      <c r="B49" s="275" t="s">
        <v>605</v>
      </c>
      <c r="C49" s="24">
        <v>371348</v>
      </c>
      <c r="D49" s="24">
        <v>384364</v>
      </c>
      <c r="E49" s="24">
        <v>381426</v>
      </c>
      <c r="F49" s="24">
        <v>356669</v>
      </c>
      <c r="G49" s="24">
        <v>282502</v>
      </c>
      <c r="H49" s="24">
        <v>265677</v>
      </c>
      <c r="I49" s="113">
        <v>239185</v>
      </c>
      <c r="J49" s="24">
        <v>202241</v>
      </c>
      <c r="K49" s="24">
        <v>224966</v>
      </c>
      <c r="L49" s="24">
        <v>236610</v>
      </c>
      <c r="M49" s="24">
        <v>230960</v>
      </c>
      <c r="N49" s="24">
        <v>232362</v>
      </c>
      <c r="O49" s="36" t="s">
        <v>85</v>
      </c>
      <c r="P49" s="275" t="s">
        <v>86</v>
      </c>
      <c r="Q49" s="24">
        <v>103330</v>
      </c>
      <c r="R49" s="24">
        <v>113018</v>
      </c>
      <c r="S49" s="24">
        <v>109300</v>
      </c>
      <c r="T49" s="24">
        <v>109197</v>
      </c>
      <c r="U49" s="24">
        <v>115712</v>
      </c>
      <c r="V49" s="24">
        <v>114398</v>
      </c>
      <c r="W49" s="24">
        <v>98567</v>
      </c>
      <c r="X49" s="24">
        <v>72575</v>
      </c>
      <c r="Y49" s="24">
        <v>86727</v>
      </c>
      <c r="Z49" s="24">
        <v>91729</v>
      </c>
      <c r="AA49" s="24">
        <v>77572</v>
      </c>
      <c r="AB49" s="24">
        <v>77535</v>
      </c>
    </row>
    <row r="50" spans="1:35">
      <c r="A50" s="21" t="s">
        <v>512</v>
      </c>
      <c r="B50" s="275" t="s">
        <v>604</v>
      </c>
      <c r="C50" s="24">
        <v>401020</v>
      </c>
      <c r="D50" s="24">
        <v>402628</v>
      </c>
      <c r="E50" s="24">
        <v>407220</v>
      </c>
      <c r="F50" s="24">
        <v>413802</v>
      </c>
      <c r="G50" s="24">
        <v>410278</v>
      </c>
      <c r="H50" s="24">
        <v>266828</v>
      </c>
      <c r="I50" s="113">
        <v>273992</v>
      </c>
      <c r="J50" s="24">
        <v>266233</v>
      </c>
      <c r="K50" s="24">
        <v>277201</v>
      </c>
      <c r="L50" s="24">
        <v>310808</v>
      </c>
      <c r="M50" s="24">
        <v>309159</v>
      </c>
      <c r="N50" s="24">
        <v>297565</v>
      </c>
      <c r="O50" s="36" t="s">
        <v>87</v>
      </c>
      <c r="P50" s="275" t="s">
        <v>88</v>
      </c>
      <c r="Q50" s="24">
        <v>328468</v>
      </c>
      <c r="R50" s="24">
        <v>337910</v>
      </c>
      <c r="S50" s="24">
        <v>334020</v>
      </c>
      <c r="T50" s="24">
        <v>326287</v>
      </c>
      <c r="U50" s="24">
        <v>305139</v>
      </c>
      <c r="V50" s="24">
        <v>285859</v>
      </c>
      <c r="W50" s="24">
        <v>246231</v>
      </c>
      <c r="X50" s="24">
        <v>197529</v>
      </c>
      <c r="Y50" s="24">
        <v>216243</v>
      </c>
      <c r="Z50" s="24">
        <v>222575</v>
      </c>
      <c r="AA50" s="24">
        <v>210731</v>
      </c>
      <c r="AB50" s="24">
        <v>199683</v>
      </c>
    </row>
    <row r="51" spans="1:35">
      <c r="A51" s="240" t="s">
        <v>513</v>
      </c>
      <c r="B51" s="275" t="s">
        <v>514</v>
      </c>
      <c r="C51" s="24">
        <v>110246</v>
      </c>
      <c r="D51" s="24">
        <v>113970</v>
      </c>
      <c r="E51" s="24">
        <v>109906</v>
      </c>
      <c r="F51" s="24">
        <v>105972</v>
      </c>
      <c r="G51" s="24">
        <v>108973</v>
      </c>
      <c r="H51" s="24">
        <v>111563</v>
      </c>
      <c r="I51" s="113">
        <v>108036</v>
      </c>
      <c r="J51" s="24">
        <v>101323</v>
      </c>
      <c r="K51" s="24">
        <v>128048</v>
      </c>
      <c r="L51" s="24">
        <v>125333</v>
      </c>
      <c r="M51" s="24">
        <v>121546</v>
      </c>
      <c r="N51" s="24">
        <v>118265</v>
      </c>
      <c r="O51" s="36" t="s">
        <v>89</v>
      </c>
      <c r="P51" s="275" t="s">
        <v>90</v>
      </c>
      <c r="Q51" s="24">
        <v>1366</v>
      </c>
      <c r="R51" s="24">
        <v>1258</v>
      </c>
      <c r="S51" s="24">
        <v>1229</v>
      </c>
      <c r="T51" s="24">
        <v>1248</v>
      </c>
      <c r="U51" s="24">
        <v>1311</v>
      </c>
      <c r="V51" s="24">
        <v>1367</v>
      </c>
      <c r="W51" s="24">
        <v>1458</v>
      </c>
      <c r="X51" s="24">
        <v>1636</v>
      </c>
      <c r="Y51" s="24">
        <v>1854</v>
      </c>
      <c r="Z51" s="24">
        <v>2125</v>
      </c>
      <c r="AA51" s="24">
        <v>2167</v>
      </c>
      <c r="AB51" s="24">
        <v>2204</v>
      </c>
    </row>
    <row r="52" spans="1:35">
      <c r="A52" s="21" t="s">
        <v>515</v>
      </c>
      <c r="B52" s="271" t="s">
        <v>516</v>
      </c>
      <c r="C52" s="24">
        <v>1678</v>
      </c>
      <c r="D52" s="24">
        <v>1769</v>
      </c>
      <c r="E52" s="24">
        <v>1737</v>
      </c>
      <c r="F52" s="24">
        <v>1774</v>
      </c>
      <c r="G52" s="24">
        <v>1664</v>
      </c>
      <c r="H52" s="24">
        <v>1154</v>
      </c>
      <c r="I52" s="24">
        <v>1125</v>
      </c>
      <c r="J52" s="24">
        <v>1156</v>
      </c>
      <c r="K52" s="24">
        <v>1209</v>
      </c>
      <c r="L52" s="24">
        <v>1296</v>
      </c>
      <c r="M52" s="24">
        <v>1312</v>
      </c>
      <c r="N52" s="24">
        <v>1322</v>
      </c>
      <c r="O52" s="36" t="s">
        <v>91</v>
      </c>
      <c r="P52" s="275" t="s">
        <v>92</v>
      </c>
      <c r="Q52" s="24">
        <v>22378</v>
      </c>
      <c r="R52" s="24">
        <v>21280</v>
      </c>
      <c r="S52" s="24">
        <v>19641</v>
      </c>
      <c r="T52" s="24">
        <v>18416</v>
      </c>
      <c r="U52" s="24">
        <v>17627</v>
      </c>
      <c r="V52" s="24">
        <v>15792</v>
      </c>
      <c r="W52" s="24">
        <v>12147</v>
      </c>
      <c r="X52" s="24">
        <v>340</v>
      </c>
      <c r="Y52" s="24">
        <v>712</v>
      </c>
      <c r="Z52" s="24">
        <v>1028</v>
      </c>
      <c r="AA52" s="24">
        <v>1060</v>
      </c>
      <c r="AB52" s="24">
        <v>1112</v>
      </c>
    </row>
    <row r="53" spans="1:35" ht="24.75" customHeight="1">
      <c r="A53" s="21" t="s">
        <v>517</v>
      </c>
      <c r="B53" s="271" t="s">
        <v>518</v>
      </c>
      <c r="C53" s="24">
        <v>36822</v>
      </c>
      <c r="D53" s="24">
        <v>35294</v>
      </c>
      <c r="E53" s="24">
        <v>34307</v>
      </c>
      <c r="F53" s="24">
        <v>33000</v>
      </c>
      <c r="G53" s="24">
        <v>32029</v>
      </c>
      <c r="H53" s="24">
        <v>23265</v>
      </c>
      <c r="I53" s="24">
        <v>48267</v>
      </c>
      <c r="J53" s="24">
        <v>12904</v>
      </c>
      <c r="K53" s="24">
        <v>29912</v>
      </c>
      <c r="L53" s="24">
        <v>28026</v>
      </c>
      <c r="M53" s="24">
        <v>25479</v>
      </c>
      <c r="N53" s="24">
        <v>23496</v>
      </c>
      <c r="O53" s="22" t="s">
        <v>455</v>
      </c>
      <c r="P53" s="271" t="s">
        <v>456</v>
      </c>
      <c r="Q53" s="24">
        <v>0</v>
      </c>
      <c r="R53" s="24">
        <v>0</v>
      </c>
      <c r="S53" s="24">
        <v>0</v>
      </c>
      <c r="T53" s="24">
        <v>0</v>
      </c>
      <c r="U53" s="24">
        <v>0</v>
      </c>
      <c r="V53" s="24">
        <v>0</v>
      </c>
      <c r="W53" s="24">
        <v>0</v>
      </c>
      <c r="X53" s="24">
        <v>0</v>
      </c>
      <c r="Y53" s="24">
        <v>0</v>
      </c>
      <c r="Z53" s="24">
        <v>0</v>
      </c>
      <c r="AA53" s="24">
        <v>0</v>
      </c>
      <c r="AB53" s="24">
        <v>0</v>
      </c>
    </row>
    <row r="54" spans="1:35" ht="24.75" customHeight="1">
      <c r="A54" s="21" t="s">
        <v>455</v>
      </c>
      <c r="B54" s="271" t="s">
        <v>456</v>
      </c>
      <c r="C54" s="24">
        <v>14839</v>
      </c>
      <c r="D54" s="24">
        <v>15801</v>
      </c>
      <c r="E54" s="24">
        <v>16352</v>
      </c>
      <c r="F54" s="24">
        <v>16932</v>
      </c>
      <c r="G54" s="24">
        <v>17866</v>
      </c>
      <c r="H54" s="24">
        <v>18838</v>
      </c>
      <c r="I54" s="24">
        <v>19564</v>
      </c>
      <c r="J54" s="24">
        <v>21043</v>
      </c>
      <c r="K54" s="24">
        <v>0</v>
      </c>
      <c r="L54" s="24">
        <v>0</v>
      </c>
      <c r="M54" s="24">
        <v>0</v>
      </c>
      <c r="N54" s="24">
        <v>0</v>
      </c>
      <c r="O54" s="22" t="s">
        <v>457</v>
      </c>
      <c r="P54" s="271" t="s">
        <v>458</v>
      </c>
      <c r="Q54" s="24">
        <v>0</v>
      </c>
      <c r="R54" s="24">
        <v>0</v>
      </c>
      <c r="S54" s="24">
        <v>0</v>
      </c>
      <c r="T54" s="24">
        <v>0</v>
      </c>
      <c r="U54" s="24">
        <v>0</v>
      </c>
      <c r="V54" s="24">
        <v>0</v>
      </c>
      <c r="W54" s="24">
        <v>0</v>
      </c>
      <c r="X54" s="24">
        <v>0</v>
      </c>
      <c r="Y54" s="24">
        <v>0</v>
      </c>
      <c r="Z54" s="24">
        <v>0</v>
      </c>
      <c r="AA54" s="24">
        <v>0</v>
      </c>
      <c r="AB54" s="24">
        <v>0</v>
      </c>
    </row>
    <row r="55" spans="1:35" ht="27" customHeight="1">
      <c r="A55" s="21" t="s">
        <v>457</v>
      </c>
      <c r="B55" s="271" t="s">
        <v>458</v>
      </c>
      <c r="C55" s="24">
        <v>121492</v>
      </c>
      <c r="D55" s="24">
        <v>114288</v>
      </c>
      <c r="E55" s="24">
        <v>112843</v>
      </c>
      <c r="F55" s="24">
        <v>97200</v>
      </c>
      <c r="G55" s="24">
        <v>75726</v>
      </c>
      <c r="H55" s="24">
        <v>60527</v>
      </c>
      <c r="I55" s="24">
        <v>63387</v>
      </c>
      <c r="J55" s="24">
        <v>58063</v>
      </c>
      <c r="K55" s="24">
        <v>0</v>
      </c>
      <c r="L55" s="24">
        <v>0</v>
      </c>
      <c r="M55" s="24">
        <v>0</v>
      </c>
      <c r="N55" s="24">
        <v>0</v>
      </c>
      <c r="O55" s="21" t="s">
        <v>459</v>
      </c>
      <c r="P55" s="271" t="s">
        <v>460</v>
      </c>
      <c r="Q55" s="24">
        <v>18813</v>
      </c>
      <c r="R55" s="24">
        <v>20294</v>
      </c>
      <c r="S55" s="24">
        <v>25413</v>
      </c>
      <c r="T55" s="24">
        <v>14234</v>
      </c>
      <c r="U55" s="24">
        <v>14218</v>
      </c>
      <c r="V55" s="24">
        <v>583</v>
      </c>
      <c r="W55" s="24">
        <v>396</v>
      </c>
      <c r="X55" s="24">
        <v>0</v>
      </c>
      <c r="Y55" s="24">
        <v>0</v>
      </c>
      <c r="Z55" s="24">
        <v>0</v>
      </c>
      <c r="AA55" s="24">
        <v>1214</v>
      </c>
      <c r="AB55" s="24">
        <v>7810</v>
      </c>
    </row>
    <row r="56" spans="1:35" ht="25.5">
      <c r="A56" s="21" t="s">
        <v>461</v>
      </c>
      <c r="B56" s="271" t="s">
        <v>462</v>
      </c>
      <c r="C56" s="24">
        <v>368</v>
      </c>
      <c r="D56" s="24">
        <v>283</v>
      </c>
      <c r="E56" s="24">
        <v>277</v>
      </c>
      <c r="F56" s="24">
        <v>3</v>
      </c>
      <c r="G56" s="24">
        <v>611</v>
      </c>
      <c r="H56" s="24">
        <v>210</v>
      </c>
      <c r="I56" s="24">
        <v>156</v>
      </c>
      <c r="J56" s="24">
        <v>87</v>
      </c>
      <c r="K56" s="24">
        <v>0</v>
      </c>
      <c r="L56" s="24">
        <v>0</v>
      </c>
      <c r="M56" s="24">
        <v>0</v>
      </c>
      <c r="N56" s="24">
        <v>0</v>
      </c>
      <c r="O56" s="22" t="s">
        <v>93</v>
      </c>
      <c r="P56" s="271" t="s">
        <v>94</v>
      </c>
      <c r="Q56" s="24">
        <v>0</v>
      </c>
      <c r="R56" s="24">
        <v>0</v>
      </c>
      <c r="S56" s="24">
        <v>0</v>
      </c>
      <c r="T56" s="24">
        <v>0</v>
      </c>
      <c r="U56" s="24">
        <v>0</v>
      </c>
      <c r="V56" s="24">
        <v>0</v>
      </c>
      <c r="W56" s="24">
        <v>1439</v>
      </c>
      <c r="X56" s="24">
        <v>6120</v>
      </c>
      <c r="Y56" s="24">
        <v>12946</v>
      </c>
      <c r="Z56" s="24">
        <v>19318</v>
      </c>
      <c r="AA56" s="24">
        <v>11707</v>
      </c>
      <c r="AB56" s="24">
        <v>11826</v>
      </c>
    </row>
    <row r="57" spans="1:35" ht="29.25" customHeight="1">
      <c r="A57" s="21" t="s">
        <v>463</v>
      </c>
      <c r="B57" s="271" t="s">
        <v>464</v>
      </c>
      <c r="C57" s="24">
        <v>47577</v>
      </c>
      <c r="D57" s="24">
        <v>51344</v>
      </c>
      <c r="E57" s="24">
        <v>52456</v>
      </c>
      <c r="F57" s="24">
        <v>64568</v>
      </c>
      <c r="G57" s="24">
        <v>63288</v>
      </c>
      <c r="H57" s="24">
        <v>33925</v>
      </c>
      <c r="I57" s="24">
        <v>35427</v>
      </c>
      <c r="J57" s="24">
        <v>35165</v>
      </c>
      <c r="K57" s="24">
        <v>0</v>
      </c>
      <c r="L57" s="24">
        <v>0</v>
      </c>
      <c r="M57" s="24">
        <v>0</v>
      </c>
      <c r="N57" s="24">
        <v>0</v>
      </c>
      <c r="O57" s="22" t="s">
        <v>95</v>
      </c>
      <c r="P57" s="271" t="s">
        <v>96</v>
      </c>
      <c r="Q57" s="35">
        <v>74456</v>
      </c>
      <c r="R57" s="35">
        <v>65502</v>
      </c>
      <c r="S57" s="35">
        <v>62321</v>
      </c>
      <c r="T57" s="35">
        <v>59118</v>
      </c>
      <c r="U57" s="35">
        <v>53001</v>
      </c>
      <c r="V57" s="35">
        <v>50428</v>
      </c>
      <c r="W57" s="35">
        <v>53158</v>
      </c>
      <c r="X57" s="35">
        <v>52138</v>
      </c>
      <c r="Y57" s="35">
        <v>54760</v>
      </c>
      <c r="Z57" s="35">
        <v>55189</v>
      </c>
      <c r="AA57" s="35">
        <v>56754</v>
      </c>
      <c r="AB57" s="35">
        <v>54545</v>
      </c>
    </row>
    <row r="58" spans="1:35" ht="38.25">
      <c r="A58" s="21" t="s">
        <v>459</v>
      </c>
      <c r="B58" s="271" t="s">
        <v>460</v>
      </c>
      <c r="C58" s="24">
        <v>36658</v>
      </c>
      <c r="D58" s="24">
        <v>37441</v>
      </c>
      <c r="E58" s="24">
        <v>40448</v>
      </c>
      <c r="F58" s="24">
        <v>39013</v>
      </c>
      <c r="G58" s="24">
        <v>35415</v>
      </c>
      <c r="H58" s="24">
        <v>25567</v>
      </c>
      <c r="I58" s="24">
        <v>27193</v>
      </c>
      <c r="J58" s="24">
        <v>27058</v>
      </c>
      <c r="K58" s="24">
        <v>26711</v>
      </c>
      <c r="L58" s="24">
        <v>26725</v>
      </c>
      <c r="M58" s="24">
        <v>13866</v>
      </c>
      <c r="N58" s="24">
        <v>13676</v>
      </c>
      <c r="O58" s="36" t="s">
        <v>97</v>
      </c>
      <c r="P58" s="275" t="s">
        <v>98</v>
      </c>
      <c r="Q58" s="24">
        <v>0</v>
      </c>
      <c r="R58" s="24">
        <v>0</v>
      </c>
      <c r="S58" s="24">
        <v>0</v>
      </c>
      <c r="T58" s="24">
        <v>0</v>
      </c>
      <c r="U58" s="24">
        <v>0</v>
      </c>
      <c r="V58" s="24">
        <v>0</v>
      </c>
      <c r="W58" s="24">
        <v>685</v>
      </c>
      <c r="X58" s="24">
        <v>1271</v>
      </c>
      <c r="Y58" s="24">
        <v>1037</v>
      </c>
      <c r="Z58" s="24">
        <v>1853</v>
      </c>
      <c r="AA58" s="24">
        <v>1428</v>
      </c>
      <c r="AB58" s="24">
        <v>6398</v>
      </c>
    </row>
    <row r="59" spans="1:35" s="29" customFormat="1" ht="31.5" customHeight="1">
      <c r="A59" s="21" t="s">
        <v>556</v>
      </c>
      <c r="B59" s="271" t="s">
        <v>557</v>
      </c>
      <c r="C59" s="24">
        <v>0</v>
      </c>
      <c r="D59" s="24">
        <v>5</v>
      </c>
      <c r="E59" s="24">
        <v>0</v>
      </c>
      <c r="F59" s="24">
        <v>19</v>
      </c>
      <c r="G59" s="24">
        <v>24</v>
      </c>
      <c r="H59" s="24"/>
      <c r="I59" s="24"/>
      <c r="J59" s="24"/>
      <c r="K59" s="24"/>
      <c r="L59" s="24"/>
      <c r="M59" s="24"/>
      <c r="N59" s="24"/>
      <c r="O59" s="237" t="s">
        <v>99</v>
      </c>
      <c r="P59" s="278" t="s">
        <v>100</v>
      </c>
      <c r="Q59" s="24">
        <v>74456</v>
      </c>
      <c r="R59" s="24">
        <v>65502</v>
      </c>
      <c r="S59" s="24">
        <v>62321</v>
      </c>
      <c r="T59" s="24">
        <v>59118</v>
      </c>
      <c r="U59" s="24">
        <v>53001</v>
      </c>
      <c r="V59" s="24">
        <v>50428</v>
      </c>
      <c r="W59" s="24">
        <v>52473</v>
      </c>
      <c r="X59" s="24">
        <v>50867</v>
      </c>
      <c r="Y59" s="24">
        <v>53723</v>
      </c>
      <c r="Z59" s="24">
        <v>53336</v>
      </c>
      <c r="AA59" s="24">
        <v>55326</v>
      </c>
      <c r="AB59" s="24">
        <v>48147</v>
      </c>
      <c r="AI59" s="2"/>
    </row>
    <row r="60" spans="1:35" s="29" customFormat="1" ht="31.5" customHeight="1">
      <c r="A60" s="21" t="s">
        <v>519</v>
      </c>
      <c r="B60" s="271" t="s">
        <v>520</v>
      </c>
      <c r="C60" s="24">
        <v>0</v>
      </c>
      <c r="D60" s="24">
        <v>0</v>
      </c>
      <c r="E60" s="24">
        <v>0</v>
      </c>
      <c r="F60" s="24">
        <v>0</v>
      </c>
      <c r="G60" s="24">
        <v>0</v>
      </c>
      <c r="H60" s="24">
        <v>0</v>
      </c>
      <c r="I60" s="24">
        <v>0</v>
      </c>
      <c r="J60" s="24">
        <v>0</v>
      </c>
      <c r="K60" s="24">
        <v>83829</v>
      </c>
      <c r="L60" s="24">
        <v>81029</v>
      </c>
      <c r="M60" s="24">
        <v>74923</v>
      </c>
      <c r="N60" s="24">
        <v>75205</v>
      </c>
      <c r="O60" s="237"/>
      <c r="P60" s="278"/>
      <c r="Q60" s="24"/>
      <c r="R60" s="24"/>
      <c r="S60" s="24"/>
      <c r="T60" s="24"/>
      <c r="U60" s="24"/>
      <c r="V60" s="24"/>
      <c r="W60" s="24"/>
      <c r="X60" s="24"/>
      <c r="Y60" s="24"/>
      <c r="Z60" s="24"/>
      <c r="AA60" s="24"/>
      <c r="AB60" s="24"/>
      <c r="AI60" s="2"/>
    </row>
    <row r="61" spans="1:35" ht="25.5">
      <c r="A61" s="241"/>
      <c r="B61" s="271"/>
      <c r="C61" s="24"/>
      <c r="D61" s="24"/>
      <c r="E61" s="24"/>
      <c r="F61" s="24"/>
      <c r="G61" s="24"/>
      <c r="H61" s="24"/>
      <c r="I61" s="24"/>
      <c r="J61" s="24"/>
      <c r="K61" s="24"/>
      <c r="L61" s="24"/>
      <c r="M61" s="24"/>
      <c r="N61" s="24"/>
      <c r="O61" s="22" t="s">
        <v>461</v>
      </c>
      <c r="P61" s="271" t="s">
        <v>462</v>
      </c>
      <c r="Q61" s="24">
        <v>0</v>
      </c>
      <c r="R61" s="24">
        <v>0</v>
      </c>
      <c r="S61" s="24">
        <v>0</v>
      </c>
      <c r="T61" s="24">
        <v>0</v>
      </c>
      <c r="U61" s="24">
        <v>0</v>
      </c>
      <c r="V61" s="24">
        <v>0</v>
      </c>
      <c r="W61" s="24">
        <v>0</v>
      </c>
      <c r="X61" s="24">
        <v>0</v>
      </c>
      <c r="Y61" s="24">
        <v>0</v>
      </c>
      <c r="Z61" s="24">
        <v>0</v>
      </c>
      <c r="AA61" s="24">
        <v>0</v>
      </c>
      <c r="AB61" s="24">
        <v>0</v>
      </c>
    </row>
    <row r="62" spans="1:35" ht="25.5">
      <c r="B62" s="271"/>
      <c r="O62" s="22" t="s">
        <v>463</v>
      </c>
      <c r="P62" s="271" t="s">
        <v>464</v>
      </c>
      <c r="Q62" s="24">
        <v>0</v>
      </c>
      <c r="R62" s="24">
        <v>0</v>
      </c>
      <c r="S62" s="24">
        <v>0</v>
      </c>
      <c r="T62" s="24">
        <v>0</v>
      </c>
      <c r="U62" s="24">
        <v>0</v>
      </c>
      <c r="V62" s="24">
        <v>0</v>
      </c>
      <c r="W62" s="24">
        <v>0</v>
      </c>
      <c r="X62" s="24">
        <v>0</v>
      </c>
      <c r="Y62" s="24">
        <v>0</v>
      </c>
      <c r="Z62" s="24">
        <v>0</v>
      </c>
      <c r="AA62" s="24">
        <v>0</v>
      </c>
      <c r="AB62" s="24">
        <v>0</v>
      </c>
    </row>
    <row r="63" spans="1:35">
      <c r="A63" s="246"/>
      <c r="B63" s="276"/>
      <c r="C63" s="246">
        <v>1040116</v>
      </c>
      <c r="D63" s="246">
        <v>1053372</v>
      </c>
      <c r="E63" s="246">
        <v>1059509</v>
      </c>
      <c r="F63" s="246">
        <v>1035086</v>
      </c>
      <c r="G63" s="246">
        <v>930361</v>
      </c>
      <c r="H63" s="246">
        <v>705126</v>
      </c>
      <c r="I63" s="246">
        <v>713312</v>
      </c>
      <c r="J63" s="246">
        <v>635030</v>
      </c>
      <c r="K63" s="246">
        <v>653841</v>
      </c>
      <c r="L63" s="246">
        <v>693817</v>
      </c>
      <c r="M63" s="246">
        <v>665207</v>
      </c>
      <c r="N63" s="246">
        <v>652353</v>
      </c>
      <c r="O63" s="244"/>
      <c r="P63" s="279"/>
      <c r="Q63" s="246">
        <v>654935</v>
      </c>
      <c r="R63" s="246">
        <v>659021</v>
      </c>
      <c r="S63" s="246">
        <v>648069</v>
      </c>
      <c r="T63" s="246">
        <v>622538</v>
      </c>
      <c r="U63" s="246">
        <v>603055</v>
      </c>
      <c r="V63" s="246">
        <v>565122</v>
      </c>
      <c r="W63" s="246">
        <v>498964</v>
      </c>
      <c r="X63" s="246">
        <v>402617</v>
      </c>
      <c r="Y63" s="246">
        <v>454484</v>
      </c>
      <c r="Z63" s="246">
        <v>476437</v>
      </c>
      <c r="AA63" s="246">
        <v>438336</v>
      </c>
      <c r="AB63" s="246">
        <v>425840</v>
      </c>
    </row>
    <row r="64" spans="1:35">
      <c r="A64" s="32" t="s">
        <v>620</v>
      </c>
      <c r="B64" s="274" t="s">
        <v>622</v>
      </c>
      <c r="C64" s="24"/>
      <c r="D64" s="24"/>
      <c r="E64" s="24"/>
      <c r="F64" s="24"/>
      <c r="G64" s="24"/>
      <c r="H64" s="24"/>
      <c r="I64" s="24"/>
      <c r="J64" s="24"/>
      <c r="K64" s="24"/>
      <c r="L64" s="24"/>
      <c r="M64" s="24"/>
      <c r="N64" s="24"/>
      <c r="O64" s="32" t="s">
        <v>101</v>
      </c>
      <c r="P64" s="274" t="s">
        <v>611</v>
      </c>
      <c r="Q64" s="24"/>
      <c r="R64" s="24"/>
      <c r="S64" s="24"/>
      <c r="T64" s="24"/>
      <c r="U64" s="24"/>
      <c r="V64" s="24"/>
      <c r="W64" s="24"/>
      <c r="X64" s="24"/>
      <c r="Y64" s="24"/>
      <c r="Z64" s="24"/>
      <c r="AA64" s="24"/>
      <c r="AB64" s="24"/>
    </row>
    <row r="65" spans="1:28">
      <c r="A65" s="21" t="s">
        <v>102</v>
      </c>
      <c r="B65" s="271" t="s">
        <v>103</v>
      </c>
      <c r="C65" s="24">
        <v>-27328.573539999998</v>
      </c>
      <c r="D65" s="24">
        <v>-26713.543830000002</v>
      </c>
      <c r="E65" s="24">
        <v>-25975.179109999997</v>
      </c>
      <c r="F65" s="24">
        <v>-23016.703520000003</v>
      </c>
      <c r="G65" s="24">
        <v>-35759.120980000007</v>
      </c>
      <c r="H65" s="24">
        <v>-25743</v>
      </c>
      <c r="I65" s="24">
        <v>-22702</v>
      </c>
      <c r="J65" s="113">
        <v>-20301</v>
      </c>
      <c r="K65" s="24">
        <v>-9327</v>
      </c>
      <c r="L65" s="24">
        <v>-25281</v>
      </c>
      <c r="M65" s="24">
        <v>-21278</v>
      </c>
      <c r="N65" s="24">
        <v>-23129</v>
      </c>
      <c r="O65" s="22" t="s">
        <v>102</v>
      </c>
      <c r="P65" s="271" t="s">
        <v>103</v>
      </c>
      <c r="Q65" s="24">
        <v>-22244</v>
      </c>
      <c r="R65" s="24">
        <v>-28265</v>
      </c>
      <c r="S65" s="24">
        <v>-22996</v>
      </c>
      <c r="T65" s="24">
        <v>-31924</v>
      </c>
      <c r="U65" s="24">
        <v>-27771</v>
      </c>
      <c r="V65" s="24">
        <v>-15462</v>
      </c>
      <c r="W65" s="24">
        <v>-14787</v>
      </c>
      <c r="X65" s="24">
        <v>-8089</v>
      </c>
      <c r="Y65" s="24">
        <v>-13324</v>
      </c>
      <c r="Z65" s="24">
        <v>-16406</v>
      </c>
      <c r="AA65" s="24">
        <v>-14722</v>
      </c>
      <c r="AB65" s="24">
        <v>-14957</v>
      </c>
    </row>
    <row r="66" spans="1:28" ht="25.5">
      <c r="A66" s="21" t="s">
        <v>104</v>
      </c>
      <c r="B66" s="271" t="s">
        <v>105</v>
      </c>
      <c r="C66" s="24">
        <v>-19324</v>
      </c>
      <c r="D66" s="24">
        <v>-19762</v>
      </c>
      <c r="E66" s="24">
        <v>-19440</v>
      </c>
      <c r="F66" s="24">
        <v>-19485</v>
      </c>
      <c r="G66" s="24">
        <v>-19834</v>
      </c>
      <c r="H66" s="24">
        <v>-20797</v>
      </c>
      <c r="I66" s="24">
        <v>-15671</v>
      </c>
      <c r="J66" s="113">
        <v>-19865</v>
      </c>
      <c r="K66" s="24">
        <v>-5194</v>
      </c>
      <c r="L66" s="24">
        <v>-2930</v>
      </c>
      <c r="M66" s="24">
        <v>-2960</v>
      </c>
      <c r="N66" s="24">
        <v>-2959</v>
      </c>
      <c r="O66" s="22" t="s">
        <v>104</v>
      </c>
      <c r="P66" s="271" t="s">
        <v>105</v>
      </c>
      <c r="Q66" s="24">
        <v>-3143</v>
      </c>
      <c r="R66" s="24">
        <v>-3017</v>
      </c>
      <c r="S66" s="24">
        <v>-3132</v>
      </c>
      <c r="T66" s="24">
        <v>-3489</v>
      </c>
      <c r="U66" s="24">
        <v>-3571</v>
      </c>
      <c r="V66" s="24">
        <v>-3392</v>
      </c>
      <c r="W66" s="24">
        <v>-3810</v>
      </c>
      <c r="X66" s="24">
        <v>-6165</v>
      </c>
      <c r="Y66" s="24">
        <v>-6927</v>
      </c>
      <c r="Z66" s="24">
        <v>-7703</v>
      </c>
      <c r="AA66" s="24">
        <v>-7940</v>
      </c>
      <c r="AB66" s="24">
        <v>-9699</v>
      </c>
    </row>
    <row r="67" spans="1:28">
      <c r="A67" s="21" t="s">
        <v>106</v>
      </c>
      <c r="B67" s="271" t="s">
        <v>107</v>
      </c>
      <c r="C67" s="24">
        <v>-152654.42645999999</v>
      </c>
      <c r="D67" s="24">
        <v>-172232.45617000002</v>
      </c>
      <c r="E67" s="24">
        <v>-176753.82089</v>
      </c>
      <c r="F67" s="24">
        <v>-183591.29647999999</v>
      </c>
      <c r="G67" s="24">
        <v>-190674.87901999999</v>
      </c>
      <c r="H67" s="24">
        <v>-127073</v>
      </c>
      <c r="I67" s="24">
        <v>-155333</v>
      </c>
      <c r="J67" s="113">
        <v>-120177</v>
      </c>
      <c r="K67" s="24">
        <v>-140454</v>
      </c>
      <c r="L67" s="24">
        <v>-138246</v>
      </c>
      <c r="M67" s="24">
        <v>-146637</v>
      </c>
      <c r="N67" s="24">
        <v>-145585</v>
      </c>
      <c r="O67" s="22" t="s">
        <v>106</v>
      </c>
      <c r="P67" s="271" t="s">
        <v>107</v>
      </c>
      <c r="Q67" s="35">
        <v>-147509</v>
      </c>
      <c r="R67" s="35">
        <v>-140151</v>
      </c>
      <c r="S67" s="35">
        <v>-139607</v>
      </c>
      <c r="T67" s="35">
        <v>-133138</v>
      </c>
      <c r="U67" s="35">
        <v>-133192</v>
      </c>
      <c r="V67" s="35">
        <v>-140545</v>
      </c>
      <c r="W67" s="35">
        <v>-141861</v>
      </c>
      <c r="X67" s="35">
        <v>-128566</v>
      </c>
      <c r="Y67" s="35">
        <v>-146874</v>
      </c>
      <c r="Z67" s="35">
        <v>-137567</v>
      </c>
      <c r="AA67" s="35">
        <v>-126651</v>
      </c>
      <c r="AB67" s="35">
        <v>-118048</v>
      </c>
    </row>
    <row r="68" spans="1:28">
      <c r="A68" s="21" t="s">
        <v>510</v>
      </c>
      <c r="B68" s="275" t="s">
        <v>606</v>
      </c>
      <c r="C68" s="24">
        <v>-9051</v>
      </c>
      <c r="D68" s="24">
        <v>-11814</v>
      </c>
      <c r="E68" s="24">
        <v>-11719</v>
      </c>
      <c r="F68" s="24">
        <v>-12534</v>
      </c>
      <c r="G68" s="24">
        <v>-21839</v>
      </c>
      <c r="H68" s="24">
        <v>-11851</v>
      </c>
      <c r="I68" s="113">
        <v>-7756</v>
      </c>
      <c r="J68" s="113">
        <v>-12340</v>
      </c>
      <c r="K68" s="113">
        <v>-3939</v>
      </c>
      <c r="L68" s="24">
        <v>-12165</v>
      </c>
      <c r="M68" s="24">
        <v>-14563</v>
      </c>
      <c r="N68" s="24">
        <v>-13829</v>
      </c>
      <c r="O68" s="36" t="s">
        <v>85</v>
      </c>
      <c r="P68" s="275" t="s">
        <v>86</v>
      </c>
      <c r="Q68" s="24">
        <v>-46818</v>
      </c>
      <c r="R68" s="24">
        <v>-37621</v>
      </c>
      <c r="S68" s="24">
        <v>-42750</v>
      </c>
      <c r="T68" s="24">
        <v>-33114</v>
      </c>
      <c r="U68" s="24">
        <v>-29718</v>
      </c>
      <c r="V68" s="24">
        <v>-33522</v>
      </c>
      <c r="W68" s="24">
        <v>-25597</v>
      </c>
      <c r="X68" s="24">
        <v>-19931</v>
      </c>
      <c r="Y68" s="24">
        <v>-30404</v>
      </c>
      <c r="Z68" s="24">
        <v>-28981</v>
      </c>
      <c r="AA68" s="24">
        <v>-25697</v>
      </c>
      <c r="AB68" s="24">
        <v>-25320</v>
      </c>
    </row>
    <row r="69" spans="1:28">
      <c r="A69" s="21" t="s">
        <v>511</v>
      </c>
      <c r="B69" s="275" t="s">
        <v>605</v>
      </c>
      <c r="C69" s="24">
        <v>-89499</v>
      </c>
      <c r="D69" s="24">
        <v>-107803</v>
      </c>
      <c r="E69" s="24">
        <v>-110207</v>
      </c>
      <c r="F69" s="24">
        <v>-112414</v>
      </c>
      <c r="G69" s="24">
        <v>-98547</v>
      </c>
      <c r="H69" s="24">
        <v>-66094</v>
      </c>
      <c r="I69" s="113">
        <v>-72330</v>
      </c>
      <c r="J69" s="113">
        <v>-74938</v>
      </c>
      <c r="K69" s="113">
        <v>-72621</v>
      </c>
      <c r="L69" s="24">
        <v>-66483</v>
      </c>
      <c r="M69" s="24">
        <v>-73530</v>
      </c>
      <c r="N69" s="24">
        <v>-76420</v>
      </c>
      <c r="O69" s="36" t="s">
        <v>87</v>
      </c>
      <c r="P69" s="275" t="s">
        <v>88</v>
      </c>
      <c r="Q69" s="24">
        <v>-80962</v>
      </c>
      <c r="R69" s="24">
        <v>-80081</v>
      </c>
      <c r="S69" s="24">
        <v>-75753</v>
      </c>
      <c r="T69" s="24">
        <v>-76552</v>
      </c>
      <c r="U69" s="24">
        <v>-78381</v>
      </c>
      <c r="V69" s="24">
        <v>-83819</v>
      </c>
      <c r="W69" s="24">
        <v>-92018</v>
      </c>
      <c r="X69" s="24">
        <v>-86616</v>
      </c>
      <c r="Y69" s="24">
        <v>-88857</v>
      </c>
      <c r="Z69" s="24">
        <v>-85549</v>
      </c>
      <c r="AA69" s="24">
        <v>-82983</v>
      </c>
      <c r="AB69" s="24">
        <v>-79194</v>
      </c>
    </row>
    <row r="70" spans="1:28">
      <c r="A70" s="21" t="s">
        <v>512</v>
      </c>
      <c r="B70" s="275" t="s">
        <v>604</v>
      </c>
      <c r="C70" s="24">
        <v>-49222.426459999988</v>
      </c>
      <c r="D70" s="24">
        <v>-49195.456170000019</v>
      </c>
      <c r="E70" s="24">
        <v>-50950.820889999995</v>
      </c>
      <c r="F70" s="24">
        <v>-55409.296479999997</v>
      </c>
      <c r="G70" s="24">
        <v>-65429.879019999993</v>
      </c>
      <c r="H70" s="24">
        <v>-44590</v>
      </c>
      <c r="I70" s="113">
        <v>-69002</v>
      </c>
      <c r="J70" s="113">
        <v>-28541</v>
      </c>
      <c r="K70" s="113">
        <v>-58977</v>
      </c>
      <c r="L70" s="24">
        <v>-53321</v>
      </c>
      <c r="M70" s="24">
        <v>-52523</v>
      </c>
      <c r="N70" s="24">
        <v>-50917</v>
      </c>
      <c r="O70" s="36" t="s">
        <v>89</v>
      </c>
      <c r="P70" s="275" t="s">
        <v>90</v>
      </c>
      <c r="Q70" s="24">
        <v>-4557</v>
      </c>
      <c r="R70" s="24">
        <v>-5156</v>
      </c>
      <c r="S70" s="24">
        <v>-4274</v>
      </c>
      <c r="T70" s="24">
        <v>-4301</v>
      </c>
      <c r="U70" s="24">
        <v>-4551</v>
      </c>
      <c r="V70" s="24">
        <v>-3707</v>
      </c>
      <c r="W70" s="24">
        <v>-3284</v>
      </c>
      <c r="X70" s="24">
        <v>-2669</v>
      </c>
      <c r="Y70" s="24">
        <v>-4367</v>
      </c>
      <c r="Z70" s="24">
        <v>-3447</v>
      </c>
      <c r="AA70" s="24">
        <v>-3941</v>
      </c>
      <c r="AB70" s="24">
        <v>-3212</v>
      </c>
    </row>
    <row r="71" spans="1:28">
      <c r="A71" s="240" t="s">
        <v>513</v>
      </c>
      <c r="B71" s="275" t="s">
        <v>514</v>
      </c>
      <c r="C71" s="24">
        <v>-855</v>
      </c>
      <c r="D71" s="24">
        <v>-1066</v>
      </c>
      <c r="E71" s="24">
        <v>-1129</v>
      </c>
      <c r="F71" s="24">
        <v>-1248</v>
      </c>
      <c r="G71" s="24">
        <v>-1253</v>
      </c>
      <c r="H71" s="24">
        <v>-1295</v>
      </c>
      <c r="I71" s="24">
        <v>-1342</v>
      </c>
      <c r="J71" s="113">
        <v>-1356</v>
      </c>
      <c r="K71" s="24">
        <v>-1517</v>
      </c>
      <c r="L71" s="24">
        <v>-1648</v>
      </c>
      <c r="M71" s="24">
        <v>-1675</v>
      </c>
      <c r="N71" s="24">
        <v>-1678</v>
      </c>
      <c r="O71" s="36" t="s">
        <v>91</v>
      </c>
      <c r="P71" s="275" t="s">
        <v>92</v>
      </c>
      <c r="Q71" s="24">
        <v>-15172</v>
      </c>
      <c r="R71" s="24">
        <v>-17293</v>
      </c>
      <c r="S71" s="24">
        <v>-16830</v>
      </c>
      <c r="T71" s="24">
        <v>-19171</v>
      </c>
      <c r="U71" s="24">
        <v>-20542</v>
      </c>
      <c r="V71" s="24">
        <v>-19497</v>
      </c>
      <c r="W71" s="24">
        <v>-20962</v>
      </c>
      <c r="X71" s="24">
        <v>-19350</v>
      </c>
      <c r="Y71" s="24">
        <v>-23246</v>
      </c>
      <c r="Z71" s="24">
        <v>-19590</v>
      </c>
      <c r="AA71" s="24">
        <v>-14030</v>
      </c>
      <c r="AB71" s="24">
        <v>-10322</v>
      </c>
    </row>
    <row r="72" spans="1:28">
      <c r="A72" s="21" t="s">
        <v>515</v>
      </c>
      <c r="B72" s="271" t="s">
        <v>516</v>
      </c>
      <c r="C72" s="24">
        <v>-4882</v>
      </c>
      <c r="D72" s="24">
        <v>-3420</v>
      </c>
      <c r="E72" s="24">
        <v>-3877</v>
      </c>
      <c r="F72" s="24">
        <v>-3234</v>
      </c>
      <c r="G72" s="24">
        <v>-4859</v>
      </c>
      <c r="H72" s="24">
        <v>-4538</v>
      </c>
      <c r="I72" s="24">
        <v>-6245</v>
      </c>
      <c r="J72" s="113">
        <v>-4358</v>
      </c>
      <c r="K72" s="24">
        <v>-4917</v>
      </c>
      <c r="L72" s="24">
        <v>-6277</v>
      </c>
      <c r="M72" s="24">
        <v>-6021</v>
      </c>
      <c r="N72" s="24">
        <v>-4419</v>
      </c>
      <c r="O72" s="21" t="s">
        <v>404</v>
      </c>
      <c r="P72" s="271" t="s">
        <v>405</v>
      </c>
      <c r="Q72" s="24">
        <v>-19015</v>
      </c>
      <c r="R72" s="24">
        <v>-20516</v>
      </c>
      <c r="S72" s="24">
        <v>-21756</v>
      </c>
      <c r="T72" s="24">
        <v>-18509</v>
      </c>
      <c r="U72" s="24">
        <v>-12207</v>
      </c>
      <c r="V72" s="24">
        <v>1</v>
      </c>
      <c r="W72" s="24">
        <v>-1</v>
      </c>
      <c r="X72" s="24">
        <v>0</v>
      </c>
      <c r="Y72" s="24">
        <v>0</v>
      </c>
      <c r="Z72" s="24">
        <v>0</v>
      </c>
      <c r="AA72" s="24">
        <v>0</v>
      </c>
      <c r="AB72" s="24">
        <v>0</v>
      </c>
    </row>
    <row r="73" spans="1:28">
      <c r="A73" s="21" t="s">
        <v>573</v>
      </c>
      <c r="B73" s="271" t="s">
        <v>574</v>
      </c>
      <c r="C73" s="24">
        <v>-2289</v>
      </c>
      <c r="D73" s="24">
        <v>-2148</v>
      </c>
      <c r="E73" s="24">
        <v>-2005</v>
      </c>
      <c r="F73" s="24">
        <v>-2262</v>
      </c>
      <c r="G73" s="24"/>
      <c r="H73" s="24"/>
      <c r="I73" s="24"/>
      <c r="J73" s="113"/>
      <c r="K73" s="24"/>
      <c r="L73" s="24"/>
      <c r="M73" s="24"/>
      <c r="N73" s="24"/>
      <c r="O73" s="21"/>
      <c r="P73" s="271"/>
      <c r="Q73" s="24"/>
      <c r="R73" s="24"/>
      <c r="S73" s="24"/>
      <c r="T73" s="24"/>
      <c r="U73" s="24"/>
      <c r="V73" s="24"/>
      <c r="W73" s="24"/>
      <c r="X73" s="24"/>
      <c r="Y73" s="24"/>
      <c r="Z73" s="24"/>
      <c r="AA73" s="24"/>
      <c r="AB73" s="24"/>
    </row>
    <row r="74" spans="1:28" ht="28.5" customHeight="1">
      <c r="A74" s="21" t="s">
        <v>521</v>
      </c>
      <c r="B74" s="271" t="s">
        <v>460</v>
      </c>
      <c r="C74" s="24">
        <v>-27939</v>
      </c>
      <c r="D74" s="24">
        <v>-28613</v>
      </c>
      <c r="E74" s="24">
        <v>-31653</v>
      </c>
      <c r="F74" s="24">
        <v>-30558</v>
      </c>
      <c r="G74" s="24">
        <v>-27792</v>
      </c>
      <c r="H74" s="24">
        <v>-20266</v>
      </c>
      <c r="I74" s="24">
        <v>-22422</v>
      </c>
      <c r="J74" s="113">
        <v>-23112</v>
      </c>
      <c r="K74" s="24">
        <v>-23078</v>
      </c>
      <c r="L74" s="24">
        <v>-23577</v>
      </c>
      <c r="M74" s="24">
        <v>-12857</v>
      </c>
      <c r="N74" s="24">
        <v>-13865</v>
      </c>
      <c r="O74" s="22" t="s">
        <v>108</v>
      </c>
      <c r="P74" s="271" t="s">
        <v>109</v>
      </c>
      <c r="Q74" s="24">
        <v>0</v>
      </c>
      <c r="R74" s="24">
        <v>117</v>
      </c>
      <c r="S74" s="24">
        <v>-60</v>
      </c>
      <c r="T74" s="24">
        <v>-57</v>
      </c>
      <c r="U74" s="24">
        <v>-55</v>
      </c>
      <c r="V74" s="24">
        <v>-57</v>
      </c>
      <c r="W74" s="24">
        <v>-1470</v>
      </c>
      <c r="X74" s="24">
        <v>-6111</v>
      </c>
      <c r="Y74" s="24">
        <v>-11962</v>
      </c>
      <c r="Z74" s="24">
        <v>-18699</v>
      </c>
      <c r="AA74" s="24">
        <v>-12778</v>
      </c>
      <c r="AB74" s="24">
        <v>-12556</v>
      </c>
    </row>
    <row r="75" spans="1:28" ht="28.5" customHeight="1">
      <c r="A75" s="21" t="s">
        <v>108</v>
      </c>
      <c r="B75" s="271" t="s">
        <v>109</v>
      </c>
      <c r="C75" s="24">
        <v>-5269</v>
      </c>
      <c r="D75" s="24">
        <v>-5595</v>
      </c>
      <c r="E75" s="24">
        <v>-8985</v>
      </c>
      <c r="F75" s="24">
        <v>-5731</v>
      </c>
      <c r="G75" s="24">
        <v>-2529</v>
      </c>
      <c r="H75" s="24">
        <v>-3658</v>
      </c>
      <c r="I75" s="24">
        <v>-1606</v>
      </c>
      <c r="J75" s="113">
        <v>-1663</v>
      </c>
      <c r="K75" s="24">
        <v>-1117</v>
      </c>
      <c r="L75" s="24">
        <v>0</v>
      </c>
      <c r="M75" s="24">
        <v>0</v>
      </c>
      <c r="N75" s="24">
        <v>0</v>
      </c>
      <c r="O75" s="32"/>
      <c r="P75" s="274"/>
    </row>
    <row r="76" spans="1:28" ht="28.5" customHeight="1">
      <c r="A76" s="21"/>
      <c r="B76" s="271"/>
      <c r="C76" s="24"/>
      <c r="D76" s="24"/>
      <c r="E76" s="24"/>
      <c r="F76" s="24"/>
      <c r="G76" s="24"/>
      <c r="H76" s="24"/>
      <c r="I76" s="24"/>
      <c r="J76" s="113"/>
      <c r="K76" s="24"/>
      <c r="L76" s="24"/>
      <c r="M76" s="24"/>
      <c r="N76" s="24"/>
      <c r="O76" s="32"/>
      <c r="P76" s="274"/>
    </row>
    <row r="77" spans="1:28" ht="15" thickBot="1">
      <c r="A77" s="37"/>
      <c r="B77" s="277"/>
      <c r="C77" s="37">
        <v>-234804</v>
      </c>
      <c r="D77" s="37">
        <v>-255064</v>
      </c>
      <c r="E77" s="37">
        <v>-264812</v>
      </c>
      <c r="F77" s="37">
        <v>-264644</v>
      </c>
      <c r="G77" s="37">
        <v>-276589</v>
      </c>
      <c r="H77" s="37">
        <v>-197537</v>
      </c>
      <c r="I77" s="37">
        <v>-217734</v>
      </c>
      <c r="J77" s="37">
        <v>-185118</v>
      </c>
      <c r="K77" s="37">
        <v>-179170</v>
      </c>
      <c r="L77" s="37">
        <v>-190034</v>
      </c>
      <c r="M77" s="37">
        <v>-183732</v>
      </c>
      <c r="N77" s="37">
        <v>-185538</v>
      </c>
      <c r="O77" s="37"/>
      <c r="P77" s="277"/>
      <c r="Q77" s="37">
        <v>-191911</v>
      </c>
      <c r="R77" s="37">
        <v>-191832</v>
      </c>
      <c r="S77" s="37">
        <v>-187551</v>
      </c>
      <c r="T77" s="37">
        <v>-187117</v>
      </c>
      <c r="U77" s="37">
        <v>-176796</v>
      </c>
      <c r="V77" s="37">
        <v>-159455</v>
      </c>
      <c r="W77" s="37">
        <v>-161929</v>
      </c>
      <c r="X77" s="37">
        <v>-148931</v>
      </c>
      <c r="Y77" s="37">
        <v>-179087</v>
      </c>
      <c r="Z77" s="37">
        <v>-180375</v>
      </c>
      <c r="AA77" s="37">
        <v>-162091</v>
      </c>
      <c r="AB77" s="37">
        <v>-155260</v>
      </c>
    </row>
    <row r="78" spans="1:28" ht="15" thickTop="1">
      <c r="A78" s="32"/>
      <c r="B78" s="274"/>
      <c r="C78" s="25"/>
      <c r="D78" s="25"/>
      <c r="E78" s="25"/>
      <c r="F78" s="25"/>
      <c r="G78" s="25"/>
      <c r="H78" s="25"/>
      <c r="I78" s="25"/>
      <c r="J78" s="25"/>
      <c r="K78" s="25"/>
      <c r="L78" s="25"/>
      <c r="M78" s="25"/>
      <c r="N78" s="25"/>
      <c r="O78" s="166"/>
      <c r="P78" s="267"/>
      <c r="Q78" s="168"/>
      <c r="R78" s="168"/>
      <c r="S78" s="168"/>
      <c r="T78" s="168"/>
      <c r="U78" s="168"/>
      <c r="V78" s="168"/>
      <c r="W78" s="168"/>
      <c r="X78" s="168"/>
      <c r="Y78" s="168"/>
      <c r="Z78" s="168"/>
      <c r="AA78" s="168"/>
      <c r="AB78" s="168"/>
    </row>
    <row r="79" spans="1:28">
      <c r="A79" s="166" t="s">
        <v>79</v>
      </c>
      <c r="B79" s="267" t="s">
        <v>80</v>
      </c>
      <c r="C79" s="168">
        <v>805312</v>
      </c>
      <c r="D79" s="168">
        <v>798308</v>
      </c>
      <c r="E79" s="168">
        <v>794697</v>
      </c>
      <c r="F79" s="168">
        <v>770442</v>
      </c>
      <c r="G79" s="168">
        <v>653772</v>
      </c>
      <c r="H79" s="168">
        <v>507589</v>
      </c>
      <c r="I79" s="168">
        <v>495578</v>
      </c>
      <c r="J79" s="168">
        <v>449912</v>
      </c>
      <c r="K79" s="168">
        <v>474671</v>
      </c>
      <c r="L79" s="168">
        <v>503783</v>
      </c>
      <c r="M79" s="168">
        <v>481475</v>
      </c>
      <c r="N79" s="168">
        <v>466815</v>
      </c>
      <c r="O79" s="166" t="s">
        <v>79</v>
      </c>
      <c r="P79" s="267" t="s">
        <v>80</v>
      </c>
      <c r="Q79" s="168">
        <v>463024</v>
      </c>
      <c r="R79" s="168">
        <v>467189</v>
      </c>
      <c r="S79" s="168">
        <v>460518</v>
      </c>
      <c r="T79" s="168">
        <v>435421</v>
      </c>
      <c r="U79" s="168">
        <v>426259</v>
      </c>
      <c r="V79" s="168">
        <v>405667</v>
      </c>
      <c r="W79" s="168">
        <v>337035</v>
      </c>
      <c r="X79" s="168">
        <v>253686</v>
      </c>
      <c r="Y79" s="168">
        <v>275397</v>
      </c>
      <c r="Z79" s="168">
        <v>296062</v>
      </c>
      <c r="AA79" s="168">
        <v>276245</v>
      </c>
      <c r="AB79" s="168">
        <v>270580</v>
      </c>
    </row>
    <row r="81" spans="1:28">
      <c r="A81" s="236" t="s">
        <v>609</v>
      </c>
    </row>
    <row r="82" spans="1:28">
      <c r="A82" s="236" t="s">
        <v>610</v>
      </c>
    </row>
    <row r="83" spans="1:28">
      <c r="A83" s="236" t="s">
        <v>616</v>
      </c>
    </row>
    <row r="84" spans="1:28">
      <c r="A84" s="236" t="s">
        <v>617</v>
      </c>
    </row>
    <row r="85" spans="1:28">
      <c r="A85" s="236" t="s">
        <v>614</v>
      </c>
      <c r="B85" s="236"/>
    </row>
    <row r="86" spans="1:28">
      <c r="A86" s="236" t="s">
        <v>615</v>
      </c>
    </row>
    <row r="88" spans="1:28" ht="18">
      <c r="A88" s="204" t="s">
        <v>447</v>
      </c>
    </row>
    <row r="90" spans="1:28">
      <c r="A90" s="13" t="s">
        <v>2</v>
      </c>
      <c r="B90" s="13" t="s">
        <v>3</v>
      </c>
    </row>
    <row r="91" spans="1:28" ht="30.6" customHeight="1">
      <c r="A91" s="233" t="s">
        <v>79</v>
      </c>
      <c r="B91" s="233" t="s">
        <v>80</v>
      </c>
      <c r="C91" s="197" t="s">
        <v>11</v>
      </c>
      <c r="D91" s="197" t="s">
        <v>10</v>
      </c>
      <c r="E91" s="197" t="s">
        <v>9</v>
      </c>
      <c r="F91" s="197" t="s">
        <v>8</v>
      </c>
      <c r="G91" s="197" t="s">
        <v>7</v>
      </c>
      <c r="H91" s="197" t="s">
        <v>6</v>
      </c>
      <c r="I91" s="197" t="s">
        <v>367</v>
      </c>
      <c r="J91" s="197" t="s">
        <v>379</v>
      </c>
      <c r="K91" s="197" t="s">
        <v>400</v>
      </c>
      <c r="L91" s="197" t="s">
        <v>418</v>
      </c>
      <c r="M91" s="197" t="s">
        <v>430</v>
      </c>
      <c r="N91" s="197" t="s">
        <v>437</v>
      </c>
      <c r="O91" s="197" t="s">
        <v>79</v>
      </c>
      <c r="P91" s="197" t="s">
        <v>80</v>
      </c>
      <c r="Q91" s="197" t="s">
        <v>439</v>
      </c>
      <c r="R91" s="197" t="s">
        <v>441</v>
      </c>
      <c r="S91" s="197" t="s">
        <v>445</v>
      </c>
      <c r="T91" s="197" t="s">
        <v>612</v>
      </c>
      <c r="U91" s="197" t="s">
        <v>451</v>
      </c>
      <c r="V91" s="197">
        <v>43281</v>
      </c>
      <c r="W91" s="197" t="s">
        <v>618</v>
      </c>
      <c r="X91" s="197">
        <v>43464</v>
      </c>
      <c r="Y91" s="197">
        <v>43555</v>
      </c>
      <c r="Z91" s="197">
        <v>43646</v>
      </c>
      <c r="AA91" s="197">
        <v>43738</v>
      </c>
      <c r="AB91" s="197">
        <v>43830</v>
      </c>
    </row>
    <row r="92" spans="1:28">
      <c r="A92" s="32" t="s">
        <v>12</v>
      </c>
      <c r="B92" s="210" t="s">
        <v>13</v>
      </c>
      <c r="C92" s="24"/>
      <c r="D92" s="24"/>
      <c r="E92" s="24"/>
      <c r="F92" s="24"/>
      <c r="G92" s="24"/>
      <c r="H92" s="24"/>
      <c r="I92" s="24"/>
      <c r="J92" s="24"/>
      <c r="K92" s="24"/>
      <c r="L92" s="24"/>
      <c r="M92" s="24"/>
      <c r="N92" s="24"/>
      <c r="O92" s="32" t="s">
        <v>12</v>
      </c>
      <c r="P92" s="312" t="s">
        <v>13</v>
      </c>
      <c r="Q92" s="24"/>
      <c r="R92" s="24"/>
      <c r="S92" s="24"/>
      <c r="T92" s="24"/>
      <c r="U92" s="24"/>
      <c r="V92" s="24"/>
      <c r="W92" s="24"/>
      <c r="X92" s="24"/>
      <c r="Y92" s="24"/>
      <c r="Z92" s="24"/>
      <c r="AA92" s="24"/>
      <c r="AB92" s="24"/>
    </row>
    <row r="93" spans="1:28">
      <c r="A93" s="22" t="s">
        <v>81</v>
      </c>
      <c r="B93" s="207" t="s">
        <v>82</v>
      </c>
      <c r="C93" s="24">
        <v>6705</v>
      </c>
      <c r="D93" s="24">
        <v>14132</v>
      </c>
      <c r="E93" s="24">
        <v>22233</v>
      </c>
      <c r="F93" s="24">
        <v>28790</v>
      </c>
      <c r="G93" s="24">
        <v>5521</v>
      </c>
      <c r="H93" s="24">
        <v>11178</v>
      </c>
      <c r="I93" s="24">
        <v>17705</v>
      </c>
      <c r="J93" s="24">
        <v>24445</v>
      </c>
      <c r="K93" s="24">
        <v>6378</v>
      </c>
      <c r="L93" s="24">
        <v>12955</v>
      </c>
      <c r="M93" s="24">
        <v>20661</v>
      </c>
      <c r="N93" s="24">
        <v>28086</v>
      </c>
      <c r="O93" s="21" t="s">
        <v>81</v>
      </c>
      <c r="P93" s="313" t="s">
        <v>522</v>
      </c>
      <c r="Q93" s="24">
        <v>7106</v>
      </c>
      <c r="R93" s="24">
        <v>14452</v>
      </c>
      <c r="S93" s="24">
        <v>21776</v>
      </c>
      <c r="T93" s="24">
        <v>29356</v>
      </c>
      <c r="U93" s="24">
        <v>8998</v>
      </c>
      <c r="V93" s="24">
        <v>11384</v>
      </c>
      <c r="W93" s="24">
        <v>12051</v>
      </c>
      <c r="X93" s="24">
        <v>17323</v>
      </c>
      <c r="Y93" s="24">
        <v>6138</v>
      </c>
      <c r="Z93" s="24">
        <v>11756</v>
      </c>
      <c r="AA93" s="24">
        <v>18339</v>
      </c>
      <c r="AB93" s="24">
        <v>23326</v>
      </c>
    </row>
    <row r="94" spans="1:28" ht="25.5">
      <c r="A94" s="22" t="s">
        <v>83</v>
      </c>
      <c r="B94" s="207" t="s">
        <v>84</v>
      </c>
      <c r="C94" s="24">
        <v>64420</v>
      </c>
      <c r="D94" s="24">
        <v>134124</v>
      </c>
      <c r="E94" s="24">
        <v>210496</v>
      </c>
      <c r="F94" s="24">
        <v>285181</v>
      </c>
      <c r="G94" s="24">
        <v>66758</v>
      </c>
      <c r="H94" s="24">
        <v>146669</v>
      </c>
      <c r="I94" s="24">
        <v>236837</v>
      </c>
      <c r="J94" s="24">
        <v>326144</v>
      </c>
      <c r="K94" s="24">
        <v>87660</v>
      </c>
      <c r="L94" s="24">
        <v>177228</v>
      </c>
      <c r="M94" s="24">
        <v>269281</v>
      </c>
      <c r="N94" s="24">
        <v>367980</v>
      </c>
      <c r="O94" s="21" t="s">
        <v>453</v>
      </c>
      <c r="P94" s="313" t="s">
        <v>523</v>
      </c>
      <c r="Q94" s="24">
        <v>556366</v>
      </c>
      <c r="R94" s="24">
        <v>1125438</v>
      </c>
      <c r="S94" s="24">
        <v>1704177</v>
      </c>
      <c r="T94" s="24">
        <v>2239898</v>
      </c>
      <c r="U94" s="24">
        <v>484616</v>
      </c>
      <c r="V94" s="24">
        <v>1049815</v>
      </c>
      <c r="W94" s="24">
        <v>1615207</v>
      </c>
      <c r="X94" s="24">
        <v>2347366</v>
      </c>
      <c r="Y94" s="24">
        <v>811213</v>
      </c>
      <c r="Z94" s="24">
        <v>1642728</v>
      </c>
      <c r="AA94" s="24">
        <v>2470355</v>
      </c>
      <c r="AB94" s="24">
        <v>3284550</v>
      </c>
    </row>
    <row r="95" spans="1:28" ht="38.25">
      <c r="A95" s="22" t="s">
        <v>453</v>
      </c>
      <c r="B95" s="207" t="s">
        <v>454</v>
      </c>
      <c r="C95" s="24">
        <v>280534</v>
      </c>
      <c r="D95" s="24">
        <v>572064</v>
      </c>
      <c r="E95" s="24">
        <v>889521</v>
      </c>
      <c r="F95" s="24">
        <v>1195057</v>
      </c>
      <c r="G95" s="24">
        <v>272080</v>
      </c>
      <c r="H95" s="24">
        <v>630483</v>
      </c>
      <c r="I95" s="24">
        <v>1047899</v>
      </c>
      <c r="J95" s="24">
        <v>1487688</v>
      </c>
      <c r="K95" s="24">
        <v>455148</v>
      </c>
      <c r="L95" s="24">
        <v>919338</v>
      </c>
      <c r="M95" s="24">
        <v>1392804</v>
      </c>
      <c r="N95" s="24">
        <v>1848346</v>
      </c>
      <c r="O95" s="21" t="s">
        <v>510</v>
      </c>
      <c r="P95" s="314" t="s">
        <v>606</v>
      </c>
      <c r="Q95" s="24">
        <v>1621</v>
      </c>
      <c r="R95" s="24">
        <v>3783</v>
      </c>
      <c r="S95" s="24">
        <v>5782</v>
      </c>
      <c r="T95" s="24">
        <v>8214</v>
      </c>
      <c r="U95" s="24">
        <v>2082</v>
      </c>
      <c r="V95" s="24">
        <v>4712</v>
      </c>
      <c r="W95" s="24">
        <v>13180</v>
      </c>
      <c r="X95" s="24">
        <v>18866</v>
      </c>
      <c r="Y95" s="24">
        <v>5968</v>
      </c>
      <c r="Z95" s="24">
        <v>12793</v>
      </c>
      <c r="AA95" s="24">
        <v>16365</v>
      </c>
      <c r="AB95" s="24">
        <v>19692</v>
      </c>
    </row>
    <row r="96" spans="1:28">
      <c r="A96" s="36" t="s">
        <v>85</v>
      </c>
      <c r="B96" s="211" t="s">
        <v>86</v>
      </c>
      <c r="C96" s="24">
        <v>77535</v>
      </c>
      <c r="D96" s="24">
        <v>155107</v>
      </c>
      <c r="E96" s="24">
        <v>246836</v>
      </c>
      <c r="F96" s="24">
        <v>333563</v>
      </c>
      <c r="G96" s="24">
        <v>72575</v>
      </c>
      <c r="H96" s="24">
        <v>171142</v>
      </c>
      <c r="I96" s="24">
        <v>285540</v>
      </c>
      <c r="J96" s="24">
        <v>401252</v>
      </c>
      <c r="K96" s="24">
        <v>109197</v>
      </c>
      <c r="L96" s="24">
        <v>218497</v>
      </c>
      <c r="M96" s="24">
        <v>331515</v>
      </c>
      <c r="N96" s="24">
        <v>434845</v>
      </c>
      <c r="O96" s="21" t="s">
        <v>511</v>
      </c>
      <c r="P96" s="314" t="s">
        <v>605</v>
      </c>
      <c r="Q96" s="24">
        <v>232362</v>
      </c>
      <c r="R96" s="24">
        <v>463322</v>
      </c>
      <c r="S96" s="24">
        <v>699932</v>
      </c>
      <c r="T96" s="24">
        <v>924898</v>
      </c>
      <c r="U96" s="24">
        <v>202241</v>
      </c>
      <c r="V96" s="24">
        <v>441426</v>
      </c>
      <c r="W96" s="24">
        <v>707103</v>
      </c>
      <c r="X96" s="24">
        <v>989605</v>
      </c>
      <c r="Y96" s="24">
        <v>356669</v>
      </c>
      <c r="Z96" s="24">
        <v>738095</v>
      </c>
      <c r="AA96" s="24">
        <v>1122459</v>
      </c>
      <c r="AB96" s="24">
        <v>1493807</v>
      </c>
    </row>
    <row r="97" spans="1:28">
      <c r="A97" s="36" t="s">
        <v>87</v>
      </c>
      <c r="B97" s="211" t="s">
        <v>88</v>
      </c>
      <c r="C97" s="24">
        <v>199683</v>
      </c>
      <c r="D97" s="24">
        <v>410414</v>
      </c>
      <c r="E97" s="24">
        <v>632989</v>
      </c>
      <c r="F97" s="24">
        <v>849232</v>
      </c>
      <c r="G97" s="24">
        <v>197529</v>
      </c>
      <c r="H97" s="24">
        <v>443760</v>
      </c>
      <c r="I97" s="24">
        <v>729619</v>
      </c>
      <c r="J97" s="24">
        <v>1034758</v>
      </c>
      <c r="K97" s="24">
        <v>326287</v>
      </c>
      <c r="L97" s="24">
        <v>660307</v>
      </c>
      <c r="M97" s="24">
        <v>998217</v>
      </c>
      <c r="N97" s="24">
        <v>1326685</v>
      </c>
      <c r="O97" s="21" t="s">
        <v>512</v>
      </c>
      <c r="P97" s="314" t="s">
        <v>604</v>
      </c>
      <c r="Q97" s="24">
        <v>297565</v>
      </c>
      <c r="R97" s="24">
        <v>606724</v>
      </c>
      <c r="S97" s="24">
        <v>917532</v>
      </c>
      <c r="T97" s="24">
        <v>1194733</v>
      </c>
      <c r="U97" s="24">
        <v>266233</v>
      </c>
      <c r="V97" s="24">
        <v>540225</v>
      </c>
      <c r="W97" s="24">
        <v>807053</v>
      </c>
      <c r="X97" s="24">
        <v>1217331</v>
      </c>
      <c r="Y97" s="24">
        <v>413802</v>
      </c>
      <c r="Z97" s="24">
        <v>821022</v>
      </c>
      <c r="AA97" s="24">
        <v>1223650</v>
      </c>
      <c r="AB97" s="24">
        <v>1624670</v>
      </c>
    </row>
    <row r="98" spans="1:28">
      <c r="A98" s="36" t="s">
        <v>89</v>
      </c>
      <c r="B98" s="211" t="s">
        <v>90</v>
      </c>
      <c r="C98" s="24">
        <v>2204</v>
      </c>
      <c r="D98" s="24">
        <v>4371</v>
      </c>
      <c r="E98" s="24">
        <v>6496</v>
      </c>
      <c r="F98" s="24">
        <v>8350</v>
      </c>
      <c r="G98" s="24">
        <v>1636</v>
      </c>
      <c r="H98" s="24">
        <v>3094</v>
      </c>
      <c r="I98" s="24">
        <v>4461</v>
      </c>
      <c r="J98" s="24">
        <v>5772</v>
      </c>
      <c r="K98" s="24">
        <v>1248</v>
      </c>
      <c r="L98" s="24">
        <v>2477</v>
      </c>
      <c r="M98" s="24">
        <v>3735</v>
      </c>
      <c r="N98" s="24">
        <v>5101</v>
      </c>
      <c r="O98" s="240" t="s">
        <v>513</v>
      </c>
      <c r="P98" s="314" t="s">
        <v>514</v>
      </c>
      <c r="Q98" s="24">
        <v>118265</v>
      </c>
      <c r="R98" s="24">
        <v>239811</v>
      </c>
      <c r="S98" s="24">
        <v>365144</v>
      </c>
      <c r="T98" s="24">
        <v>493192</v>
      </c>
      <c r="U98" s="24">
        <v>101323</v>
      </c>
      <c r="V98" s="24">
        <v>209359</v>
      </c>
      <c r="W98" s="24">
        <v>320922</v>
      </c>
      <c r="X98" s="24">
        <v>429895</v>
      </c>
      <c r="Y98" s="24">
        <v>105972</v>
      </c>
      <c r="Z98" s="24">
        <v>215878</v>
      </c>
      <c r="AA98" s="24">
        <v>329848</v>
      </c>
      <c r="AB98" s="24">
        <v>440094</v>
      </c>
    </row>
    <row r="99" spans="1:28">
      <c r="A99" s="36" t="s">
        <v>91</v>
      </c>
      <c r="B99" s="211" t="s">
        <v>92</v>
      </c>
      <c r="C99" s="24">
        <v>1112</v>
      </c>
      <c r="D99" s="24">
        <v>2172</v>
      </c>
      <c r="E99" s="24">
        <v>3200</v>
      </c>
      <c r="F99" s="24">
        <v>3912</v>
      </c>
      <c r="G99" s="24">
        <v>340</v>
      </c>
      <c r="H99" s="24">
        <v>12487</v>
      </c>
      <c r="I99" s="24">
        <v>28279</v>
      </c>
      <c r="J99" s="24">
        <v>45906</v>
      </c>
      <c r="K99" s="24">
        <v>18416</v>
      </c>
      <c r="L99" s="24">
        <v>38057</v>
      </c>
      <c r="M99" s="24">
        <v>59337</v>
      </c>
      <c r="N99" s="24">
        <v>81715</v>
      </c>
      <c r="O99" s="21" t="s">
        <v>515</v>
      </c>
      <c r="P99" s="313" t="s">
        <v>516</v>
      </c>
      <c r="Q99" s="24">
        <v>1322</v>
      </c>
      <c r="R99" s="24">
        <v>2634</v>
      </c>
      <c r="S99" s="24">
        <v>3930</v>
      </c>
      <c r="T99" s="24">
        <v>5139</v>
      </c>
      <c r="U99" s="24">
        <v>1156</v>
      </c>
      <c r="V99" s="24">
        <v>2281</v>
      </c>
      <c r="W99" s="24">
        <v>3435</v>
      </c>
      <c r="X99" s="24">
        <v>5099</v>
      </c>
      <c r="Y99" s="24">
        <v>1774</v>
      </c>
      <c r="Z99" s="24">
        <v>3511</v>
      </c>
      <c r="AA99" s="24">
        <v>5280</v>
      </c>
      <c r="AB99" s="24">
        <v>6958</v>
      </c>
    </row>
    <row r="100" spans="1:28" ht="38.25">
      <c r="A100" s="22" t="s">
        <v>455</v>
      </c>
      <c r="B100" s="207" t="s">
        <v>456</v>
      </c>
      <c r="C100" s="24"/>
      <c r="D100" s="24"/>
      <c r="E100" s="24"/>
      <c r="F100" s="24"/>
      <c r="G100" s="24"/>
      <c r="H100" s="24"/>
      <c r="I100" s="24"/>
      <c r="J100" s="24"/>
      <c r="K100" s="24"/>
      <c r="L100" s="24"/>
      <c r="M100" s="24"/>
      <c r="N100" s="24"/>
      <c r="O100" s="21" t="s">
        <v>517</v>
      </c>
      <c r="P100" s="313" t="s">
        <v>518</v>
      </c>
      <c r="Q100" s="24">
        <v>23496</v>
      </c>
      <c r="R100" s="24">
        <v>48975</v>
      </c>
      <c r="S100" s="24">
        <v>77001</v>
      </c>
      <c r="T100" s="24">
        <v>106913</v>
      </c>
      <c r="U100" s="24">
        <v>12904</v>
      </c>
      <c r="V100" s="24">
        <v>61171</v>
      </c>
      <c r="W100" s="24">
        <v>84436</v>
      </c>
      <c r="X100" s="24">
        <v>116465</v>
      </c>
      <c r="Y100" s="24">
        <v>33000</v>
      </c>
      <c r="Z100" s="24">
        <v>67307</v>
      </c>
      <c r="AA100" s="24">
        <v>102601</v>
      </c>
      <c r="AB100" s="24">
        <v>139423</v>
      </c>
    </row>
    <row r="101" spans="1:28" ht="38.25">
      <c r="A101" s="22" t="s">
        <v>457</v>
      </c>
      <c r="B101" s="207" t="s">
        <v>458</v>
      </c>
      <c r="C101" s="24"/>
      <c r="D101" s="24"/>
      <c r="E101" s="24"/>
      <c r="F101" s="24"/>
      <c r="G101" s="24"/>
      <c r="H101" s="24"/>
      <c r="I101" s="24"/>
      <c r="J101" s="24"/>
      <c r="K101" s="24"/>
      <c r="L101" s="24"/>
      <c r="M101" s="24"/>
      <c r="N101" s="24"/>
      <c r="O101" s="21" t="s">
        <v>455</v>
      </c>
      <c r="P101" s="313" t="s">
        <v>456</v>
      </c>
      <c r="Q101" s="24"/>
      <c r="R101" s="24"/>
      <c r="S101" s="24"/>
      <c r="T101" s="24"/>
      <c r="U101" s="24">
        <v>21043</v>
      </c>
      <c r="V101" s="24">
        <v>40607</v>
      </c>
      <c r="W101" s="24">
        <v>59445</v>
      </c>
      <c r="X101" s="24">
        <v>77311</v>
      </c>
      <c r="Y101" s="24">
        <v>16932</v>
      </c>
      <c r="Z101" s="24">
        <v>33284</v>
      </c>
      <c r="AA101" s="24">
        <v>49085</v>
      </c>
      <c r="AB101" s="24">
        <v>63924</v>
      </c>
    </row>
    <row r="102" spans="1:28" ht="38.25">
      <c r="A102" s="21" t="s">
        <v>459</v>
      </c>
      <c r="B102" s="207" t="s">
        <v>460</v>
      </c>
      <c r="C102" s="24">
        <v>7810</v>
      </c>
      <c r="D102" s="24">
        <v>9024</v>
      </c>
      <c r="E102" s="24">
        <v>9024</v>
      </c>
      <c r="F102" s="24">
        <v>9024</v>
      </c>
      <c r="G102" s="24">
        <v>0</v>
      </c>
      <c r="H102" s="24">
        <v>396</v>
      </c>
      <c r="I102" s="24">
        <v>979</v>
      </c>
      <c r="J102" s="24">
        <v>15197</v>
      </c>
      <c r="K102" s="24">
        <v>14234</v>
      </c>
      <c r="L102" s="24">
        <v>39647</v>
      </c>
      <c r="M102" s="24">
        <v>59941</v>
      </c>
      <c r="N102" s="24">
        <v>78754</v>
      </c>
      <c r="O102" s="21" t="s">
        <v>457</v>
      </c>
      <c r="P102" s="313" t="s">
        <v>458</v>
      </c>
      <c r="Q102" s="24"/>
      <c r="R102" s="24"/>
      <c r="S102" s="24"/>
      <c r="T102" s="24"/>
      <c r="U102" s="24">
        <v>58063</v>
      </c>
      <c r="V102" s="24">
        <v>121450</v>
      </c>
      <c r="W102" s="24">
        <v>181977</v>
      </c>
      <c r="X102" s="24">
        <v>257703</v>
      </c>
      <c r="Y102" s="24">
        <v>97200</v>
      </c>
      <c r="Z102" s="24">
        <v>210043</v>
      </c>
      <c r="AA102" s="24">
        <v>324331</v>
      </c>
      <c r="AB102" s="24">
        <v>445823</v>
      </c>
    </row>
    <row r="103" spans="1:28" ht="25.5">
      <c r="A103" s="22" t="s">
        <v>93</v>
      </c>
      <c r="B103" s="207" t="s">
        <v>94</v>
      </c>
      <c r="C103" s="24">
        <v>11826</v>
      </c>
      <c r="D103" s="24">
        <v>23533</v>
      </c>
      <c r="E103" s="24">
        <v>42851</v>
      </c>
      <c r="F103" s="24">
        <v>55797</v>
      </c>
      <c r="G103" s="24">
        <v>6120</v>
      </c>
      <c r="H103" s="24">
        <v>7559</v>
      </c>
      <c r="I103" s="24">
        <v>7559</v>
      </c>
      <c r="J103" s="24">
        <v>7559</v>
      </c>
      <c r="K103" s="24">
        <v>0</v>
      </c>
      <c r="L103" s="24">
        <v>0</v>
      </c>
      <c r="M103" s="24">
        <v>0</v>
      </c>
      <c r="N103" s="24">
        <v>0</v>
      </c>
      <c r="O103" s="21" t="s">
        <v>461</v>
      </c>
      <c r="P103" s="313" t="s">
        <v>462</v>
      </c>
      <c r="Q103" s="24"/>
      <c r="R103" s="24"/>
      <c r="S103" s="24"/>
      <c r="T103" s="24"/>
      <c r="U103" s="24">
        <v>87</v>
      </c>
      <c r="V103" s="24">
        <v>243</v>
      </c>
      <c r="W103" s="24">
        <v>453</v>
      </c>
      <c r="X103" s="24">
        <v>1064</v>
      </c>
      <c r="Y103" s="24">
        <v>3</v>
      </c>
      <c r="Z103" s="24">
        <v>280</v>
      </c>
      <c r="AA103" s="24">
        <v>563</v>
      </c>
      <c r="AB103" s="24">
        <v>931</v>
      </c>
    </row>
    <row r="104" spans="1:28" ht="25.5">
      <c r="A104" s="22" t="s">
        <v>95</v>
      </c>
      <c r="B104" s="207" t="s">
        <v>96</v>
      </c>
      <c r="C104" s="24">
        <v>54545</v>
      </c>
      <c r="D104" s="24">
        <v>111299</v>
      </c>
      <c r="E104" s="24">
        <v>166488</v>
      </c>
      <c r="F104" s="24">
        <v>221248</v>
      </c>
      <c r="G104" s="24">
        <v>52138</v>
      </c>
      <c r="H104" s="24">
        <v>105296</v>
      </c>
      <c r="I104" s="24">
        <v>155724</v>
      </c>
      <c r="J104" s="24">
        <v>208725</v>
      </c>
      <c r="K104" s="24">
        <v>59118</v>
      </c>
      <c r="L104" s="24">
        <v>121439</v>
      </c>
      <c r="M104" s="24">
        <v>186941</v>
      </c>
      <c r="N104" s="24">
        <v>261397</v>
      </c>
      <c r="O104" s="21" t="s">
        <v>463</v>
      </c>
      <c r="P104" s="313" t="s">
        <v>464</v>
      </c>
      <c r="Q104" s="24"/>
      <c r="R104" s="24"/>
      <c r="S104" s="24"/>
      <c r="T104" s="24"/>
      <c r="U104" s="24">
        <v>35165</v>
      </c>
      <c r="V104" s="24">
        <v>70592</v>
      </c>
      <c r="W104" s="24">
        <v>104517</v>
      </c>
      <c r="X104" s="24">
        <v>167805</v>
      </c>
      <c r="Y104" s="24">
        <v>64568</v>
      </c>
      <c r="Z104" s="24">
        <v>117024</v>
      </c>
      <c r="AA104" s="24">
        <v>168368</v>
      </c>
      <c r="AB104" s="24">
        <v>215945</v>
      </c>
    </row>
    <row r="105" spans="1:28" ht="25.5">
      <c r="A105" s="36" t="s">
        <v>97</v>
      </c>
      <c r="B105" s="211" t="s">
        <v>98</v>
      </c>
      <c r="C105" s="24">
        <v>6398</v>
      </c>
      <c r="D105" s="24">
        <v>7826</v>
      </c>
      <c r="E105" s="24">
        <v>9679</v>
      </c>
      <c r="F105" s="24">
        <v>10716</v>
      </c>
      <c r="G105" s="24">
        <v>1271</v>
      </c>
      <c r="H105" s="24">
        <v>1956</v>
      </c>
      <c r="I105" s="24">
        <v>1956</v>
      </c>
      <c r="J105" s="24">
        <v>1956</v>
      </c>
      <c r="K105" s="24">
        <v>0</v>
      </c>
      <c r="L105" s="24">
        <v>0</v>
      </c>
      <c r="M105" s="24">
        <v>0</v>
      </c>
      <c r="N105" s="24">
        <v>0</v>
      </c>
      <c r="O105" s="21" t="s">
        <v>459</v>
      </c>
      <c r="P105" s="313" t="s">
        <v>460</v>
      </c>
      <c r="Q105" s="24">
        <v>13676</v>
      </c>
      <c r="R105" s="24">
        <v>27542</v>
      </c>
      <c r="S105" s="24">
        <v>54267</v>
      </c>
      <c r="T105" s="24">
        <v>80978</v>
      </c>
      <c r="U105" s="24">
        <v>27058</v>
      </c>
      <c r="V105" s="24">
        <v>54251</v>
      </c>
      <c r="W105" s="24">
        <v>79818</v>
      </c>
      <c r="X105" s="24">
        <v>115233</v>
      </c>
      <c r="Y105" s="24">
        <v>39013</v>
      </c>
      <c r="Z105" s="24">
        <v>79461</v>
      </c>
      <c r="AA105" s="24">
        <v>116902</v>
      </c>
      <c r="AB105" s="24">
        <v>153560</v>
      </c>
    </row>
    <row r="106" spans="1:28" ht="25.5">
      <c r="A106" s="36"/>
      <c r="B106" s="211"/>
      <c r="C106" s="24"/>
      <c r="D106" s="24"/>
      <c r="E106" s="24"/>
      <c r="F106" s="24"/>
      <c r="G106" s="24"/>
      <c r="H106" s="24"/>
      <c r="I106" s="24"/>
      <c r="J106" s="24"/>
      <c r="K106" s="24"/>
      <c r="L106" s="24"/>
      <c r="M106" s="24"/>
      <c r="N106" s="24"/>
      <c r="O106" s="21" t="s">
        <v>556</v>
      </c>
      <c r="P106" s="313" t="s">
        <v>557</v>
      </c>
      <c r="Q106" s="24"/>
      <c r="R106" s="24"/>
      <c r="S106" s="24"/>
      <c r="T106" s="24"/>
      <c r="U106" s="24"/>
      <c r="V106" s="24"/>
      <c r="W106" s="24"/>
      <c r="X106" s="24">
        <v>24</v>
      </c>
      <c r="Y106" s="24">
        <v>19</v>
      </c>
      <c r="Z106" s="24">
        <v>19</v>
      </c>
      <c r="AA106" s="24">
        <v>24</v>
      </c>
      <c r="AB106" s="24">
        <v>24</v>
      </c>
    </row>
    <row r="107" spans="1:28" ht="25.5">
      <c r="A107" s="36" t="s">
        <v>99</v>
      </c>
      <c r="B107" s="211" t="s">
        <v>100</v>
      </c>
      <c r="C107" s="24">
        <v>48147</v>
      </c>
      <c r="D107" s="24">
        <v>103473</v>
      </c>
      <c r="E107" s="24">
        <v>156809</v>
      </c>
      <c r="F107" s="24">
        <v>210532</v>
      </c>
      <c r="G107" s="24">
        <v>50867</v>
      </c>
      <c r="H107" s="24">
        <v>103340</v>
      </c>
      <c r="I107" s="24">
        <v>153768</v>
      </c>
      <c r="J107" s="24">
        <v>206769</v>
      </c>
      <c r="K107" s="24">
        <v>59118</v>
      </c>
      <c r="L107" s="24">
        <v>121439</v>
      </c>
      <c r="M107" s="24">
        <v>186941</v>
      </c>
      <c r="N107" s="24">
        <v>261397</v>
      </c>
      <c r="O107" s="21" t="s">
        <v>519</v>
      </c>
      <c r="P107" s="313" t="s">
        <v>520</v>
      </c>
      <c r="Q107" s="24">
        <v>75205</v>
      </c>
      <c r="R107" s="24">
        <v>150128</v>
      </c>
      <c r="S107" s="24">
        <v>231157</v>
      </c>
      <c r="T107" s="24">
        <v>314986</v>
      </c>
      <c r="U107" s="24"/>
      <c r="V107" s="24"/>
      <c r="W107" s="24"/>
      <c r="X107" s="24"/>
      <c r="Y107" s="24"/>
      <c r="Z107" s="24"/>
      <c r="AA107" s="24"/>
      <c r="AB107" s="24"/>
    </row>
    <row r="108" spans="1:28" ht="25.5">
      <c r="A108" s="22" t="s">
        <v>461</v>
      </c>
      <c r="B108" s="207" t="s">
        <v>462</v>
      </c>
      <c r="C108" s="24"/>
      <c r="D108" s="24"/>
      <c r="E108" s="24"/>
      <c r="F108" s="24"/>
      <c r="G108" s="24"/>
      <c r="H108" s="24"/>
      <c r="I108" s="24"/>
      <c r="J108" s="24"/>
      <c r="K108" s="24"/>
      <c r="L108" s="24"/>
      <c r="M108" s="24"/>
      <c r="N108" s="24"/>
      <c r="O108" s="251"/>
      <c r="P108" s="315"/>
      <c r="Q108" s="24"/>
      <c r="R108" s="24"/>
      <c r="S108" s="24"/>
      <c r="T108" s="24"/>
      <c r="U108" s="24"/>
      <c r="V108" s="24"/>
      <c r="W108" s="24"/>
      <c r="X108" s="24"/>
      <c r="Y108" s="24"/>
      <c r="Z108" s="24"/>
      <c r="AA108" s="24"/>
      <c r="AB108" s="24"/>
    </row>
    <row r="109" spans="1:28" ht="25.5">
      <c r="A109" s="22" t="s">
        <v>463</v>
      </c>
      <c r="B109" s="207" t="s">
        <v>464</v>
      </c>
      <c r="C109" s="24"/>
      <c r="D109" s="24"/>
      <c r="E109" s="24"/>
      <c r="F109" s="24"/>
      <c r="G109" s="24"/>
      <c r="H109" s="24"/>
      <c r="I109" s="24"/>
      <c r="J109" s="24"/>
      <c r="K109" s="24"/>
      <c r="L109" s="24"/>
      <c r="M109" s="24"/>
      <c r="N109" s="24"/>
      <c r="O109" s="251"/>
      <c r="P109" s="315"/>
      <c r="Q109" s="24"/>
      <c r="R109" s="24"/>
      <c r="S109" s="24"/>
      <c r="T109" s="24"/>
      <c r="U109" s="24"/>
      <c r="V109" s="24"/>
      <c r="W109" s="24"/>
      <c r="X109" s="24"/>
      <c r="Y109" s="24"/>
      <c r="Z109" s="24"/>
      <c r="AA109" s="24"/>
      <c r="AB109" s="24"/>
    </row>
    <row r="110" spans="1:28">
      <c r="A110" s="244"/>
      <c r="B110" s="245"/>
      <c r="C110" s="246">
        <v>425840</v>
      </c>
      <c r="D110" s="246">
        <v>864176</v>
      </c>
      <c r="E110" s="246">
        <v>1340613</v>
      </c>
      <c r="F110" s="246">
        <v>1795097</v>
      </c>
      <c r="G110" s="246">
        <v>402617</v>
      </c>
      <c r="H110" s="246">
        <v>901581</v>
      </c>
      <c r="I110" s="246">
        <v>1466703</v>
      </c>
      <c r="J110" s="246">
        <v>2069758</v>
      </c>
      <c r="K110" s="246">
        <v>622538</v>
      </c>
      <c r="L110" s="246">
        <v>1270607</v>
      </c>
      <c r="M110" s="246">
        <v>1929628</v>
      </c>
      <c r="N110" s="246">
        <v>2584563</v>
      </c>
      <c r="O110" s="252"/>
      <c r="P110" s="320"/>
      <c r="Q110" s="246">
        <v>652353</v>
      </c>
      <c r="R110" s="246">
        <v>1317560</v>
      </c>
      <c r="S110" s="246">
        <v>2011377</v>
      </c>
      <c r="T110" s="246">
        <v>2665218</v>
      </c>
      <c r="U110" s="246">
        <v>635030</v>
      </c>
      <c r="V110" s="246">
        <v>1348342</v>
      </c>
      <c r="W110" s="246">
        <v>2053468</v>
      </c>
      <c r="X110" s="246">
        <v>2983829</v>
      </c>
      <c r="Y110" s="246">
        <v>1035086</v>
      </c>
      <c r="Z110" s="246">
        <v>2094595</v>
      </c>
      <c r="AA110" s="246">
        <v>3147967</v>
      </c>
      <c r="AB110" s="246">
        <v>4188083</v>
      </c>
    </row>
    <row r="111" spans="1:28">
      <c r="A111" s="32" t="s">
        <v>101</v>
      </c>
      <c r="B111" s="210" t="s">
        <v>611</v>
      </c>
      <c r="C111" s="24"/>
      <c r="D111" s="24"/>
      <c r="E111" s="24"/>
      <c r="F111" s="24"/>
      <c r="G111" s="24"/>
      <c r="H111" s="24"/>
      <c r="I111" s="24"/>
      <c r="J111" s="24"/>
      <c r="K111" s="24"/>
      <c r="L111" s="24"/>
      <c r="M111" s="24"/>
      <c r="N111" s="24"/>
      <c r="O111" s="32" t="s">
        <v>620</v>
      </c>
      <c r="P111" s="312" t="s">
        <v>621</v>
      </c>
      <c r="Q111" s="24"/>
      <c r="R111" s="24"/>
      <c r="S111" s="24"/>
      <c r="T111" s="24"/>
      <c r="U111" s="24"/>
      <c r="V111" s="24"/>
      <c r="W111" s="24"/>
      <c r="X111" s="24"/>
      <c r="Y111" s="24"/>
      <c r="Z111" s="24"/>
      <c r="AA111" s="24"/>
      <c r="AB111" s="24"/>
    </row>
    <row r="112" spans="1:28">
      <c r="A112" s="22" t="s">
        <v>102</v>
      </c>
      <c r="B112" s="207" t="s">
        <v>103</v>
      </c>
      <c r="C112" s="24">
        <v>-14957</v>
      </c>
      <c r="D112" s="24">
        <v>-29679</v>
      </c>
      <c r="E112" s="24">
        <v>-46085</v>
      </c>
      <c r="F112" s="24">
        <v>-59409</v>
      </c>
      <c r="G112" s="24">
        <v>-8089</v>
      </c>
      <c r="H112" s="24">
        <v>-22876</v>
      </c>
      <c r="I112" s="24">
        <v>-38338</v>
      </c>
      <c r="J112" s="24">
        <v>-66109</v>
      </c>
      <c r="K112" s="24">
        <v>-31924</v>
      </c>
      <c r="L112" s="24">
        <v>-54920</v>
      </c>
      <c r="M112" s="24">
        <v>-83185</v>
      </c>
      <c r="N112" s="24">
        <v>-105429</v>
      </c>
      <c r="O112" s="21" t="s">
        <v>102</v>
      </c>
      <c r="P112" s="313" t="s">
        <v>103</v>
      </c>
      <c r="Q112" s="24">
        <v>-23129</v>
      </c>
      <c r="R112" s="24">
        <v>-44407</v>
      </c>
      <c r="S112" s="24">
        <v>-69688</v>
      </c>
      <c r="T112" s="24">
        <v>-79015</v>
      </c>
      <c r="U112" s="24">
        <v>-20301</v>
      </c>
      <c r="V112" s="24">
        <v>-43003</v>
      </c>
      <c r="W112" s="24">
        <v>-68746</v>
      </c>
      <c r="X112" s="24">
        <v>-104505.12098000001</v>
      </c>
      <c r="Y112" s="24">
        <v>-23016.703520000003</v>
      </c>
      <c r="Z112" s="24">
        <v>-48991.88263</v>
      </c>
      <c r="AA112" s="24">
        <v>-75705.426460000002</v>
      </c>
      <c r="AB112" s="24">
        <v>-103034</v>
      </c>
    </row>
    <row r="113" spans="1:28" ht="25.5">
      <c r="A113" s="22" t="s">
        <v>104</v>
      </c>
      <c r="B113" s="207" t="s">
        <v>105</v>
      </c>
      <c r="C113" s="24">
        <v>-9699</v>
      </c>
      <c r="D113" s="24">
        <v>-17639</v>
      </c>
      <c r="E113" s="24">
        <v>-25342</v>
      </c>
      <c r="F113" s="24">
        <v>-32269</v>
      </c>
      <c r="G113" s="24">
        <v>-6165</v>
      </c>
      <c r="H113" s="24">
        <v>-9975</v>
      </c>
      <c r="I113" s="24">
        <v>-13367</v>
      </c>
      <c r="J113" s="24">
        <v>-16938</v>
      </c>
      <c r="K113" s="24">
        <v>-3489</v>
      </c>
      <c r="L113" s="24">
        <v>-6621</v>
      </c>
      <c r="M113" s="24">
        <v>-9638</v>
      </c>
      <c r="N113" s="24">
        <v>-12781</v>
      </c>
      <c r="O113" s="21" t="s">
        <v>104</v>
      </c>
      <c r="P113" s="313" t="s">
        <v>105</v>
      </c>
      <c r="Q113" s="24">
        <v>-2959</v>
      </c>
      <c r="R113" s="24">
        <v>-5919</v>
      </c>
      <c r="S113" s="24">
        <v>-8849</v>
      </c>
      <c r="T113" s="24">
        <v>-14043</v>
      </c>
      <c r="U113" s="24">
        <v>-19865</v>
      </c>
      <c r="V113" s="24">
        <v>-35536</v>
      </c>
      <c r="W113" s="24">
        <v>-56333</v>
      </c>
      <c r="X113" s="24">
        <v>-76167</v>
      </c>
      <c r="Y113" s="24">
        <v>-19485</v>
      </c>
      <c r="Z113" s="24">
        <v>-38925</v>
      </c>
      <c r="AA113" s="24">
        <v>-58687</v>
      </c>
      <c r="AB113" s="24">
        <v>-78011</v>
      </c>
    </row>
    <row r="114" spans="1:28">
      <c r="A114" s="22" t="s">
        <v>106</v>
      </c>
      <c r="B114" s="207" t="s">
        <v>107</v>
      </c>
      <c r="C114" s="24">
        <v>-118048</v>
      </c>
      <c r="D114" s="24">
        <v>-244699</v>
      </c>
      <c r="E114" s="24">
        <v>-382266</v>
      </c>
      <c r="F114" s="24">
        <v>-529140</v>
      </c>
      <c r="G114" s="24">
        <v>-128566</v>
      </c>
      <c r="H114" s="24">
        <v>-270427</v>
      </c>
      <c r="I114" s="24">
        <v>-410973</v>
      </c>
      <c r="J114" s="24">
        <v>-544165</v>
      </c>
      <c r="K114" s="24">
        <v>-133138</v>
      </c>
      <c r="L114" s="24">
        <v>-272745</v>
      </c>
      <c r="M114" s="24">
        <v>-412896</v>
      </c>
      <c r="N114" s="24">
        <v>-560405</v>
      </c>
      <c r="O114" s="21" t="s">
        <v>106</v>
      </c>
      <c r="P114" s="313" t="s">
        <v>107</v>
      </c>
      <c r="Q114" s="24">
        <v>-145585</v>
      </c>
      <c r="R114" s="24">
        <v>-292222</v>
      </c>
      <c r="S114" s="24">
        <v>-430468</v>
      </c>
      <c r="T114" s="24">
        <v>-570922</v>
      </c>
      <c r="U114" s="24">
        <v>-120177</v>
      </c>
      <c r="V114" s="24">
        <v>-275510</v>
      </c>
      <c r="W114" s="24">
        <v>-402583</v>
      </c>
      <c r="X114" s="24">
        <v>-593257.87901999999</v>
      </c>
      <c r="Y114" s="24">
        <v>-183591.29647999999</v>
      </c>
      <c r="Z114" s="24">
        <v>-360345.11736999999</v>
      </c>
      <c r="AA114" s="24">
        <v>-532577.57354000001</v>
      </c>
      <c r="AB114" s="24">
        <v>-685232</v>
      </c>
    </row>
    <row r="115" spans="1:28">
      <c r="A115" s="36" t="s">
        <v>85</v>
      </c>
      <c r="B115" s="211" t="s">
        <v>86</v>
      </c>
      <c r="C115" s="24">
        <v>-25320</v>
      </c>
      <c r="D115" s="24">
        <v>-51017</v>
      </c>
      <c r="E115" s="24">
        <v>-79998</v>
      </c>
      <c r="F115" s="24">
        <v>-110402</v>
      </c>
      <c r="G115" s="24">
        <v>-19931</v>
      </c>
      <c r="H115" s="24">
        <v>-45528</v>
      </c>
      <c r="I115" s="24">
        <v>-79050</v>
      </c>
      <c r="J115" s="24">
        <v>-108768</v>
      </c>
      <c r="K115" s="24">
        <v>-33114</v>
      </c>
      <c r="L115" s="24">
        <v>-75864</v>
      </c>
      <c r="M115" s="24">
        <v>-113485</v>
      </c>
      <c r="N115" s="24">
        <v>-160303</v>
      </c>
      <c r="O115" s="21" t="s">
        <v>510</v>
      </c>
      <c r="P115" s="314" t="s">
        <v>606</v>
      </c>
      <c r="Q115" s="24">
        <v>-13829</v>
      </c>
      <c r="R115" s="24">
        <v>-28392</v>
      </c>
      <c r="S115" s="24">
        <v>-40557</v>
      </c>
      <c r="T115" s="24">
        <v>-44496</v>
      </c>
      <c r="U115" s="24">
        <v>-12340</v>
      </c>
      <c r="V115" s="24">
        <v>-20096</v>
      </c>
      <c r="W115" s="24">
        <v>-31947</v>
      </c>
      <c r="X115" s="24">
        <v>-53786</v>
      </c>
      <c r="Y115" s="24">
        <v>-12534</v>
      </c>
      <c r="Z115" s="24">
        <v>-24253</v>
      </c>
      <c r="AA115" s="24">
        <v>-36067</v>
      </c>
      <c r="AB115" s="24">
        <v>-45118</v>
      </c>
    </row>
    <row r="116" spans="1:28">
      <c r="A116" s="36" t="s">
        <v>87</v>
      </c>
      <c r="B116" s="211" t="s">
        <v>88</v>
      </c>
      <c r="C116" s="24">
        <v>-79194</v>
      </c>
      <c r="D116" s="24">
        <v>-162177</v>
      </c>
      <c r="E116" s="24">
        <v>-247726</v>
      </c>
      <c r="F116" s="24">
        <v>-336583</v>
      </c>
      <c r="G116" s="24">
        <v>-86616</v>
      </c>
      <c r="H116" s="24">
        <v>-178634</v>
      </c>
      <c r="I116" s="24">
        <v>-262453</v>
      </c>
      <c r="J116" s="24">
        <v>-340834</v>
      </c>
      <c r="K116" s="24">
        <v>-76552</v>
      </c>
      <c r="L116" s="24">
        <v>-152305</v>
      </c>
      <c r="M116" s="24">
        <v>-232386</v>
      </c>
      <c r="N116" s="24">
        <v>-313348</v>
      </c>
      <c r="O116" s="21" t="s">
        <v>511</v>
      </c>
      <c r="P116" s="314" t="s">
        <v>605</v>
      </c>
      <c r="Q116" s="24">
        <v>-76420</v>
      </c>
      <c r="R116" s="24">
        <v>-149950</v>
      </c>
      <c r="S116" s="24">
        <v>-216433</v>
      </c>
      <c r="T116" s="24">
        <v>-289054</v>
      </c>
      <c r="U116" s="24">
        <v>-74938</v>
      </c>
      <c r="V116" s="24">
        <v>-147268</v>
      </c>
      <c r="W116" s="24">
        <v>-213362</v>
      </c>
      <c r="X116" s="24">
        <v>-311909</v>
      </c>
      <c r="Y116" s="24">
        <v>-112414</v>
      </c>
      <c r="Z116" s="24">
        <v>-222621</v>
      </c>
      <c r="AA116" s="24">
        <v>-330424</v>
      </c>
      <c r="AB116" s="24">
        <v>-419923</v>
      </c>
    </row>
    <row r="117" spans="1:28">
      <c r="A117" s="36" t="s">
        <v>89</v>
      </c>
      <c r="B117" s="211" t="s">
        <v>90</v>
      </c>
      <c r="C117" s="24">
        <v>-3212</v>
      </c>
      <c r="D117" s="24">
        <v>-7153</v>
      </c>
      <c r="E117" s="24">
        <v>-10600</v>
      </c>
      <c r="F117" s="24">
        <v>-14967</v>
      </c>
      <c r="G117" s="24">
        <v>-2669</v>
      </c>
      <c r="H117" s="24">
        <v>-5953</v>
      </c>
      <c r="I117" s="24">
        <v>-9660</v>
      </c>
      <c r="J117" s="24">
        <v>-14211</v>
      </c>
      <c r="K117" s="24">
        <v>-4301</v>
      </c>
      <c r="L117" s="24">
        <v>-8575</v>
      </c>
      <c r="M117" s="24">
        <v>-13731</v>
      </c>
      <c r="N117" s="24">
        <v>-18288</v>
      </c>
      <c r="O117" s="21" t="s">
        <v>512</v>
      </c>
      <c r="P117" s="314" t="s">
        <v>604</v>
      </c>
      <c r="Q117" s="24">
        <v>-50917</v>
      </c>
      <c r="R117" s="24">
        <v>-103440</v>
      </c>
      <c r="S117" s="24">
        <v>-156761</v>
      </c>
      <c r="T117" s="24">
        <v>-215738</v>
      </c>
      <c r="U117" s="24">
        <v>-28541</v>
      </c>
      <c r="V117" s="24">
        <v>-97543</v>
      </c>
      <c r="W117" s="24">
        <v>-142133</v>
      </c>
      <c r="X117" s="24">
        <v>-207562.87901999999</v>
      </c>
      <c r="Y117" s="24">
        <v>-55409.296479999997</v>
      </c>
      <c r="Z117" s="24">
        <v>-106360.11736999999</v>
      </c>
      <c r="AA117" s="24">
        <v>-155555.57354000001</v>
      </c>
      <c r="AB117" s="24">
        <v>-204778</v>
      </c>
    </row>
    <row r="118" spans="1:28">
      <c r="A118" s="36" t="s">
        <v>91</v>
      </c>
      <c r="B118" s="211" t="s">
        <v>92</v>
      </c>
      <c r="C118" s="24">
        <v>-10322</v>
      </c>
      <c r="D118" s="24">
        <v>-24352</v>
      </c>
      <c r="E118" s="24">
        <v>-43942</v>
      </c>
      <c r="F118" s="24">
        <v>-67188</v>
      </c>
      <c r="G118" s="24">
        <v>-19350</v>
      </c>
      <c r="H118" s="24">
        <v>-40312</v>
      </c>
      <c r="I118" s="24">
        <v>-59810</v>
      </c>
      <c r="J118" s="24">
        <v>-80352</v>
      </c>
      <c r="K118" s="24">
        <v>-19171</v>
      </c>
      <c r="L118" s="24">
        <v>-36001</v>
      </c>
      <c r="M118" s="24">
        <v>-53294</v>
      </c>
      <c r="N118" s="24">
        <v>-68466</v>
      </c>
      <c r="O118" s="240" t="s">
        <v>513</v>
      </c>
      <c r="P118" s="314" t="s">
        <v>514</v>
      </c>
      <c r="Q118" s="24">
        <v>-1678</v>
      </c>
      <c r="R118" s="24">
        <v>-3353</v>
      </c>
      <c r="S118" s="24">
        <v>-5001</v>
      </c>
      <c r="T118" s="24">
        <v>-6518</v>
      </c>
      <c r="U118" s="24">
        <v>-1356</v>
      </c>
      <c r="V118" s="24">
        <v>-2698</v>
      </c>
      <c r="W118" s="24">
        <v>-3993</v>
      </c>
      <c r="X118" s="24">
        <v>-5246</v>
      </c>
      <c r="Y118" s="24">
        <v>-1248</v>
      </c>
      <c r="Z118" s="24">
        <v>-2377</v>
      </c>
      <c r="AA118" s="24">
        <v>-3443</v>
      </c>
      <c r="AB118" s="24">
        <v>-4298</v>
      </c>
    </row>
    <row r="119" spans="1:28">
      <c r="A119" s="21" t="s">
        <v>404</v>
      </c>
      <c r="B119" s="207" t="s">
        <v>405</v>
      </c>
      <c r="C119" s="24">
        <v>0</v>
      </c>
      <c r="D119" s="24">
        <v>0</v>
      </c>
      <c r="E119" s="24">
        <v>0</v>
      </c>
      <c r="F119" s="24">
        <v>0</v>
      </c>
      <c r="G119" s="24">
        <v>0</v>
      </c>
      <c r="H119" s="24">
        <v>-1</v>
      </c>
      <c r="I119" s="24">
        <v>1</v>
      </c>
      <c r="J119" s="24">
        <v>-12206</v>
      </c>
      <c r="K119" s="24">
        <v>-18509</v>
      </c>
      <c r="L119" s="24">
        <v>-40265</v>
      </c>
      <c r="M119" s="24">
        <v>-60781</v>
      </c>
      <c r="N119" s="24">
        <v>-79796</v>
      </c>
      <c r="O119" s="21" t="s">
        <v>515</v>
      </c>
      <c r="P119" s="313" t="s">
        <v>516</v>
      </c>
      <c r="Q119" s="24">
        <v>-4419</v>
      </c>
      <c r="R119" s="24">
        <v>-10440</v>
      </c>
      <c r="S119" s="24">
        <v>-16717</v>
      </c>
      <c r="T119" s="24">
        <v>-21634</v>
      </c>
      <c r="U119" s="24">
        <v>-4358</v>
      </c>
      <c r="V119" s="24">
        <v>-10603</v>
      </c>
      <c r="W119" s="24">
        <v>-15141</v>
      </c>
      <c r="X119" s="24">
        <v>-20000</v>
      </c>
      <c r="Y119" s="24">
        <v>-3234</v>
      </c>
      <c r="Z119" s="24">
        <v>-7111</v>
      </c>
      <c r="AA119" s="24">
        <v>-10531</v>
      </c>
      <c r="AB119" s="24">
        <v>-15413</v>
      </c>
    </row>
    <row r="120" spans="1:28">
      <c r="A120" s="21"/>
      <c r="B120" s="207"/>
      <c r="C120" s="24"/>
      <c r="D120" s="24"/>
      <c r="E120" s="24"/>
      <c r="F120" s="24"/>
      <c r="G120" s="24"/>
      <c r="H120" s="24"/>
      <c r="I120" s="24"/>
      <c r="J120" s="24"/>
      <c r="K120" s="24"/>
      <c r="L120" s="24"/>
      <c r="M120" s="24"/>
      <c r="N120" s="24"/>
      <c r="O120" s="21" t="s">
        <v>573</v>
      </c>
      <c r="P120" s="313" t="s">
        <v>574</v>
      </c>
      <c r="Q120" s="24"/>
      <c r="R120" s="24"/>
      <c r="S120" s="24"/>
      <c r="T120" s="24"/>
      <c r="U120" s="24"/>
      <c r="V120" s="24"/>
      <c r="W120" s="24"/>
      <c r="X120" s="24">
        <v>0</v>
      </c>
      <c r="Y120" s="24">
        <v>-2262</v>
      </c>
      <c r="Z120" s="24">
        <v>-4267</v>
      </c>
      <c r="AA120" s="24">
        <v>-6415</v>
      </c>
      <c r="AB120" s="24">
        <v>-8704</v>
      </c>
    </row>
    <row r="121" spans="1:28" ht="25.5">
      <c r="A121" s="22" t="s">
        <v>108</v>
      </c>
      <c r="B121" s="207" t="s">
        <v>109</v>
      </c>
      <c r="C121" s="24">
        <v>-12556</v>
      </c>
      <c r="D121" s="24">
        <v>-25334</v>
      </c>
      <c r="E121" s="24">
        <v>-44033</v>
      </c>
      <c r="F121" s="24">
        <v>-55995</v>
      </c>
      <c r="G121" s="24">
        <v>-6111</v>
      </c>
      <c r="H121" s="24">
        <v>-7581</v>
      </c>
      <c r="I121" s="24">
        <v>-7638</v>
      </c>
      <c r="J121" s="24">
        <v>-7693</v>
      </c>
      <c r="K121" s="24">
        <v>-57</v>
      </c>
      <c r="L121" s="24">
        <v>-117</v>
      </c>
      <c r="M121" s="24">
        <v>0</v>
      </c>
      <c r="N121" s="24">
        <v>0</v>
      </c>
      <c r="O121" s="21" t="s">
        <v>521</v>
      </c>
      <c r="P121" s="313" t="s">
        <v>460</v>
      </c>
      <c r="Q121" s="24">
        <v>-13865</v>
      </c>
      <c r="R121" s="24">
        <v>-26722</v>
      </c>
      <c r="S121" s="24">
        <v>-50299</v>
      </c>
      <c r="T121" s="24">
        <v>-73377</v>
      </c>
      <c r="U121" s="24">
        <v>-23112</v>
      </c>
      <c r="V121" s="24">
        <v>-45534</v>
      </c>
      <c r="W121" s="24">
        <v>-65800</v>
      </c>
      <c r="X121" s="24">
        <v>-93592</v>
      </c>
      <c r="Y121" s="24">
        <v>-30558</v>
      </c>
      <c r="Z121" s="24">
        <v>-62211</v>
      </c>
      <c r="AA121" s="24">
        <v>-90824</v>
      </c>
      <c r="AB121" s="24">
        <v>-118763</v>
      </c>
    </row>
    <row r="122" spans="1:28" ht="25.5">
      <c r="A122" s="32"/>
      <c r="B122" s="210"/>
      <c r="O122" s="21" t="s">
        <v>108</v>
      </c>
      <c r="P122" s="313" t="s">
        <v>109</v>
      </c>
      <c r="Q122" s="24">
        <v>0</v>
      </c>
      <c r="R122" s="24">
        <v>0</v>
      </c>
      <c r="S122" s="24">
        <v>0</v>
      </c>
      <c r="T122" s="24">
        <v>-1117</v>
      </c>
      <c r="U122" s="24">
        <v>-1663</v>
      </c>
      <c r="V122" s="24">
        <v>-3269</v>
      </c>
      <c r="W122" s="24">
        <v>-6927</v>
      </c>
      <c r="X122" s="24">
        <v>-9456</v>
      </c>
      <c r="Y122" s="24">
        <v>-5731</v>
      </c>
      <c r="Z122" s="24">
        <v>-14716</v>
      </c>
      <c r="AA122" s="24">
        <v>-20311</v>
      </c>
      <c r="AB122" s="24">
        <v>-25580</v>
      </c>
    </row>
    <row r="123" spans="1:28">
      <c r="A123" s="32"/>
      <c r="B123" s="210"/>
      <c r="O123" s="21"/>
      <c r="P123" s="313"/>
    </row>
    <row r="124" spans="1:28" ht="15" thickBot="1">
      <c r="A124" s="244"/>
      <c r="B124" s="245"/>
      <c r="C124" s="246">
        <v>-155260</v>
      </c>
      <c r="D124" s="246">
        <v>-317351</v>
      </c>
      <c r="E124" s="246">
        <v>-497726</v>
      </c>
      <c r="F124" s="246">
        <v>-676813</v>
      </c>
      <c r="G124" s="246">
        <v>-148931</v>
      </c>
      <c r="H124" s="246">
        <v>-310860</v>
      </c>
      <c r="I124" s="246">
        <v>-470315</v>
      </c>
      <c r="J124" s="246">
        <v>-647111</v>
      </c>
      <c r="K124" s="246">
        <v>-187117</v>
      </c>
      <c r="L124" s="246">
        <v>-374668</v>
      </c>
      <c r="M124" s="246">
        <v>-566500</v>
      </c>
      <c r="N124" s="246">
        <v>-758411</v>
      </c>
      <c r="O124" s="37"/>
      <c r="P124" s="316"/>
      <c r="Q124" s="246">
        <v>-185538</v>
      </c>
      <c r="R124" s="246">
        <v>-369270</v>
      </c>
      <c r="S124" s="246">
        <v>-559304</v>
      </c>
      <c r="T124" s="246">
        <v>-738474</v>
      </c>
      <c r="U124" s="246">
        <v>-185118</v>
      </c>
      <c r="V124" s="246">
        <v>-402852</v>
      </c>
      <c r="W124" s="246">
        <v>-600389</v>
      </c>
      <c r="X124" s="246">
        <v>-876978</v>
      </c>
      <c r="Y124" s="246">
        <v>-264644</v>
      </c>
      <c r="Z124" s="246">
        <v>-529456</v>
      </c>
      <c r="AA124" s="246">
        <v>-784520</v>
      </c>
      <c r="AB124" s="246">
        <v>-1019324</v>
      </c>
    </row>
    <row r="125" spans="1:28" ht="15" thickTop="1">
      <c r="A125" s="38"/>
      <c r="B125" s="253"/>
      <c r="C125" s="39"/>
      <c r="D125" s="39"/>
      <c r="E125" s="39"/>
      <c r="F125" s="39"/>
      <c r="G125" s="39"/>
      <c r="H125" s="39"/>
      <c r="I125" s="39"/>
      <c r="J125" s="39"/>
      <c r="K125" s="39"/>
      <c r="L125" s="39"/>
      <c r="M125" s="39"/>
      <c r="N125" s="39"/>
      <c r="O125" s="242"/>
      <c r="P125" s="312"/>
      <c r="Q125" s="39"/>
      <c r="R125" s="39"/>
      <c r="S125" s="39"/>
      <c r="T125" s="39"/>
      <c r="U125" s="39"/>
      <c r="V125" s="39"/>
      <c r="W125" s="39"/>
      <c r="X125" s="39"/>
      <c r="Y125" s="39"/>
      <c r="Z125" s="39"/>
      <c r="AA125" s="39"/>
      <c r="AB125" s="39"/>
    </row>
    <row r="126" spans="1:28">
      <c r="A126" s="166" t="s">
        <v>79</v>
      </c>
      <c r="B126" s="202" t="s">
        <v>80</v>
      </c>
      <c r="C126" s="168">
        <v>270580</v>
      </c>
      <c r="D126" s="168">
        <v>546825</v>
      </c>
      <c r="E126" s="168">
        <v>842887</v>
      </c>
      <c r="F126" s="168">
        <v>1118284</v>
      </c>
      <c r="G126" s="168">
        <v>253686</v>
      </c>
      <c r="H126" s="168">
        <v>590721</v>
      </c>
      <c r="I126" s="168">
        <v>996388</v>
      </c>
      <c r="J126" s="168">
        <v>1422647</v>
      </c>
      <c r="K126" s="168">
        <v>435421</v>
      </c>
      <c r="L126" s="168">
        <v>895939</v>
      </c>
      <c r="M126" s="168">
        <v>1363128</v>
      </c>
      <c r="N126" s="168">
        <v>1826152</v>
      </c>
      <c r="O126" s="166" t="s">
        <v>79</v>
      </c>
      <c r="P126" s="317" t="s">
        <v>80</v>
      </c>
      <c r="Q126" s="168">
        <v>466815</v>
      </c>
      <c r="R126" s="168">
        <v>948290</v>
      </c>
      <c r="S126" s="168">
        <v>1452073</v>
      </c>
      <c r="T126" s="168">
        <v>1926744</v>
      </c>
      <c r="U126" s="168">
        <v>449912</v>
      </c>
      <c r="V126" s="168">
        <v>945490</v>
      </c>
      <c r="W126" s="168">
        <v>1453079</v>
      </c>
      <c r="X126" s="168">
        <v>2106851</v>
      </c>
      <c r="Y126" s="168">
        <v>770442</v>
      </c>
      <c r="Z126" s="168">
        <v>1565139</v>
      </c>
      <c r="AA126" s="168">
        <v>2363447</v>
      </c>
      <c r="AB126" s="168">
        <v>3168759</v>
      </c>
    </row>
    <row r="127" spans="1:28">
      <c r="B127" s="41"/>
      <c r="C127" s="41"/>
      <c r="D127" s="41"/>
      <c r="E127" s="41"/>
      <c r="F127" s="41"/>
      <c r="G127" s="41"/>
      <c r="H127" s="41"/>
      <c r="I127" s="41"/>
      <c r="J127" s="41"/>
      <c r="K127" s="41"/>
      <c r="L127" s="41"/>
      <c r="M127" s="41"/>
      <c r="N127" s="41"/>
      <c r="O127" s="318"/>
      <c r="P127" s="318"/>
      <c r="Q127" s="41"/>
      <c r="R127" s="41"/>
      <c r="S127" s="41"/>
      <c r="T127" s="41"/>
      <c r="U127" s="41"/>
      <c r="V127" s="41"/>
      <c r="W127" s="41"/>
      <c r="X127" s="41"/>
      <c r="Y127" s="41"/>
      <c r="Z127" s="41"/>
      <c r="AA127" s="41"/>
      <c r="AB127" s="41"/>
    </row>
    <row r="128" spans="1:28">
      <c r="A128" s="13" t="s">
        <v>54</v>
      </c>
      <c r="B128" s="13" t="s">
        <v>55</v>
      </c>
      <c r="C128" s="13"/>
      <c r="D128" s="13"/>
      <c r="E128" s="13"/>
      <c r="F128" s="13"/>
      <c r="G128" s="13"/>
      <c r="H128" s="13"/>
      <c r="I128" s="13"/>
      <c r="J128" s="13"/>
      <c r="K128" s="13"/>
      <c r="L128" s="13"/>
      <c r="M128" s="13"/>
      <c r="N128" s="13"/>
      <c r="O128" s="13" t="s">
        <v>54</v>
      </c>
      <c r="P128" s="13" t="s">
        <v>55</v>
      </c>
      <c r="Q128" s="13"/>
      <c r="R128" s="13"/>
      <c r="S128" s="13"/>
      <c r="T128" s="13"/>
      <c r="U128" s="13"/>
      <c r="V128" s="13"/>
      <c r="W128" s="13"/>
      <c r="X128" s="13"/>
      <c r="Y128" s="13"/>
      <c r="Z128" s="13"/>
      <c r="AA128" s="13"/>
      <c r="AB128" s="13"/>
    </row>
    <row r="129" spans="1:28" ht="30.6" customHeight="1">
      <c r="A129" s="233" t="s">
        <v>79</v>
      </c>
      <c r="B129" s="233" t="s">
        <v>80</v>
      </c>
      <c r="C129" s="198" t="s">
        <v>398</v>
      </c>
      <c r="D129" s="198" t="s">
        <v>397</v>
      </c>
      <c r="E129" s="198" t="s">
        <v>396</v>
      </c>
      <c r="F129" s="198" t="s">
        <v>395</v>
      </c>
      <c r="G129" s="198" t="s">
        <v>394</v>
      </c>
      <c r="H129" s="198" t="s">
        <v>393</v>
      </c>
      <c r="I129" s="198" t="s">
        <v>392</v>
      </c>
      <c r="J129" s="198" t="s">
        <v>399</v>
      </c>
      <c r="K129" s="198" t="s">
        <v>403</v>
      </c>
      <c r="L129" s="198" t="s">
        <v>419</v>
      </c>
      <c r="M129" s="198" t="s">
        <v>431</v>
      </c>
      <c r="N129" s="198" t="s">
        <v>438</v>
      </c>
      <c r="O129" s="319" t="s">
        <v>79</v>
      </c>
      <c r="P129" s="319" t="s">
        <v>80</v>
      </c>
      <c r="Q129" s="198" t="s">
        <v>440</v>
      </c>
      <c r="R129" s="198" t="s">
        <v>442</v>
      </c>
      <c r="S129" s="198" t="s">
        <v>446</v>
      </c>
      <c r="T129" s="198" t="s">
        <v>613</v>
      </c>
      <c r="U129" s="198" t="s">
        <v>452</v>
      </c>
      <c r="V129" s="198" t="s">
        <v>474</v>
      </c>
      <c r="W129" s="198" t="s">
        <v>619</v>
      </c>
      <c r="X129" s="198" t="s">
        <v>550</v>
      </c>
      <c r="Y129" s="198" t="s">
        <v>572</v>
      </c>
      <c r="Z129" s="198" t="s">
        <v>588</v>
      </c>
      <c r="AA129" s="198" t="s">
        <v>607</v>
      </c>
      <c r="AB129" s="198" t="s">
        <v>608</v>
      </c>
    </row>
    <row r="130" spans="1:28">
      <c r="A130" s="32" t="s">
        <v>12</v>
      </c>
      <c r="B130" s="210" t="s">
        <v>13</v>
      </c>
      <c r="C130" s="24"/>
      <c r="D130" s="24"/>
      <c r="E130" s="24"/>
      <c r="F130" s="24"/>
      <c r="G130" s="24"/>
      <c r="H130" s="24"/>
      <c r="I130" s="24"/>
      <c r="J130" s="24"/>
      <c r="K130" s="24"/>
      <c r="L130" s="24"/>
      <c r="M130" s="24"/>
      <c r="N130" s="24"/>
      <c r="O130" s="32" t="s">
        <v>12</v>
      </c>
      <c r="P130" s="312" t="s">
        <v>13</v>
      </c>
      <c r="Q130" s="24"/>
      <c r="R130" s="24"/>
      <c r="S130" s="24"/>
      <c r="T130" s="24"/>
      <c r="U130" s="24"/>
      <c r="V130" s="24"/>
      <c r="W130" s="24"/>
      <c r="X130" s="24"/>
      <c r="Y130" s="24"/>
      <c r="Z130" s="24"/>
      <c r="AA130" s="24"/>
      <c r="AB130" s="24"/>
    </row>
    <row r="131" spans="1:28">
      <c r="A131" s="22" t="s">
        <v>81</v>
      </c>
      <c r="B131" s="207" t="s">
        <v>82</v>
      </c>
      <c r="C131" s="24">
        <v>6705</v>
      </c>
      <c r="D131" s="24">
        <v>7427</v>
      </c>
      <c r="E131" s="24">
        <v>8101</v>
      </c>
      <c r="F131" s="24">
        <v>6557</v>
      </c>
      <c r="G131" s="24">
        <v>5521</v>
      </c>
      <c r="H131" s="24">
        <v>5657</v>
      </c>
      <c r="I131" s="24">
        <v>6527</v>
      </c>
      <c r="J131" s="24">
        <v>6740</v>
      </c>
      <c r="K131" s="24">
        <v>6378</v>
      </c>
      <c r="L131" s="24">
        <v>6577</v>
      </c>
      <c r="M131" s="24">
        <v>7706</v>
      </c>
      <c r="N131" s="24">
        <v>7425</v>
      </c>
      <c r="O131" s="21" t="s">
        <v>81</v>
      </c>
      <c r="P131" s="313" t="s">
        <v>522</v>
      </c>
      <c r="Q131" s="24">
        <v>7106</v>
      </c>
      <c r="R131" s="24">
        <v>7346</v>
      </c>
      <c r="S131" s="24">
        <v>7324</v>
      </c>
      <c r="T131" s="24">
        <v>7580</v>
      </c>
      <c r="U131" s="24">
        <v>8998</v>
      </c>
      <c r="V131" s="24">
        <v>2386</v>
      </c>
      <c r="W131" s="24">
        <v>667</v>
      </c>
      <c r="X131" s="24">
        <v>5272</v>
      </c>
      <c r="Y131" s="24">
        <v>6138</v>
      </c>
      <c r="Z131" s="24">
        <v>5618</v>
      </c>
      <c r="AA131" s="24">
        <v>6583</v>
      </c>
      <c r="AB131" s="24">
        <v>4987</v>
      </c>
    </row>
    <row r="132" spans="1:28" ht="25.5">
      <c r="A132" s="22" t="s">
        <v>83</v>
      </c>
      <c r="B132" s="207" t="s">
        <v>84</v>
      </c>
      <c r="C132" s="24">
        <v>64420</v>
      </c>
      <c r="D132" s="24">
        <v>69704</v>
      </c>
      <c r="E132" s="24">
        <v>76372</v>
      </c>
      <c r="F132" s="24">
        <v>74685</v>
      </c>
      <c r="G132" s="24">
        <v>66758</v>
      </c>
      <c r="H132" s="24">
        <v>79911</v>
      </c>
      <c r="I132" s="24">
        <v>90168</v>
      </c>
      <c r="J132" s="24">
        <v>89307</v>
      </c>
      <c r="K132" s="24">
        <v>87660</v>
      </c>
      <c r="L132" s="24">
        <v>89568</v>
      </c>
      <c r="M132" s="24">
        <v>92053</v>
      </c>
      <c r="N132" s="24">
        <v>98699</v>
      </c>
      <c r="O132" s="21" t="s">
        <v>453</v>
      </c>
      <c r="P132" s="313" t="s">
        <v>523</v>
      </c>
      <c r="Q132" s="24">
        <v>556366</v>
      </c>
      <c r="R132" s="24">
        <v>569072</v>
      </c>
      <c r="S132" s="24">
        <v>578739</v>
      </c>
      <c r="T132" s="24">
        <v>535721</v>
      </c>
      <c r="U132" s="24">
        <v>484616</v>
      </c>
      <c r="V132" s="24">
        <v>565199</v>
      </c>
      <c r="W132" s="24">
        <v>565392</v>
      </c>
      <c r="X132" s="24">
        <v>732159</v>
      </c>
      <c r="Y132" s="24">
        <v>811213</v>
      </c>
      <c r="Z132" s="24">
        <v>831515</v>
      </c>
      <c r="AA132" s="24">
        <v>827627</v>
      </c>
      <c r="AB132" s="24">
        <v>814195</v>
      </c>
    </row>
    <row r="133" spans="1:28" ht="38.25">
      <c r="A133" s="22" t="s">
        <v>453</v>
      </c>
      <c r="B133" s="207" t="s">
        <v>454</v>
      </c>
      <c r="C133" s="24">
        <v>280534</v>
      </c>
      <c r="D133" s="24">
        <v>291530</v>
      </c>
      <c r="E133" s="24">
        <v>317457</v>
      </c>
      <c r="F133" s="24">
        <v>305536</v>
      </c>
      <c r="G133" s="24">
        <v>272080</v>
      </c>
      <c r="H133" s="24">
        <v>358403</v>
      </c>
      <c r="I133" s="24">
        <v>417416</v>
      </c>
      <c r="J133" s="24">
        <v>439789</v>
      </c>
      <c r="K133" s="24">
        <v>455148</v>
      </c>
      <c r="L133" s="24">
        <v>464190</v>
      </c>
      <c r="M133" s="24">
        <v>473466</v>
      </c>
      <c r="N133" s="24">
        <v>455542</v>
      </c>
      <c r="O133" s="21" t="s">
        <v>510</v>
      </c>
      <c r="P133" s="314" t="s">
        <v>606</v>
      </c>
      <c r="Q133" s="24">
        <v>1621</v>
      </c>
      <c r="R133" s="24">
        <v>2162</v>
      </c>
      <c r="S133" s="24">
        <v>1999</v>
      </c>
      <c r="T133" s="24">
        <v>2432</v>
      </c>
      <c r="U133" s="24">
        <v>2082</v>
      </c>
      <c r="V133" s="24">
        <v>2630</v>
      </c>
      <c r="W133" s="24">
        <v>8468</v>
      </c>
      <c r="X133" s="24">
        <v>5686</v>
      </c>
      <c r="Y133" s="24">
        <v>5968</v>
      </c>
      <c r="Z133" s="24">
        <v>6825</v>
      </c>
      <c r="AA133" s="24">
        <v>3572</v>
      </c>
      <c r="AB133" s="24">
        <v>3327</v>
      </c>
    </row>
    <row r="134" spans="1:28">
      <c r="A134" s="36" t="s">
        <v>85</v>
      </c>
      <c r="B134" s="211" t="s">
        <v>86</v>
      </c>
      <c r="C134" s="24">
        <v>77535</v>
      </c>
      <c r="D134" s="24">
        <v>77572</v>
      </c>
      <c r="E134" s="24">
        <v>91729</v>
      </c>
      <c r="F134" s="24">
        <v>86727</v>
      </c>
      <c r="G134" s="24">
        <v>72575</v>
      </c>
      <c r="H134" s="24">
        <v>98567</v>
      </c>
      <c r="I134" s="24">
        <v>114398</v>
      </c>
      <c r="J134" s="24">
        <v>115712</v>
      </c>
      <c r="K134" s="24">
        <v>109197</v>
      </c>
      <c r="L134" s="24">
        <v>109300</v>
      </c>
      <c r="M134" s="24">
        <v>113018</v>
      </c>
      <c r="N134" s="24">
        <v>103330</v>
      </c>
      <c r="O134" s="21" t="s">
        <v>511</v>
      </c>
      <c r="P134" s="314" t="s">
        <v>605</v>
      </c>
      <c r="Q134" s="24">
        <v>232362</v>
      </c>
      <c r="R134" s="24">
        <v>230960</v>
      </c>
      <c r="S134" s="24">
        <v>236610</v>
      </c>
      <c r="T134" s="24">
        <v>224966</v>
      </c>
      <c r="U134" s="24">
        <v>202241</v>
      </c>
      <c r="V134" s="24">
        <v>239185</v>
      </c>
      <c r="W134" s="24">
        <v>265677</v>
      </c>
      <c r="X134" s="24">
        <v>282502</v>
      </c>
      <c r="Y134" s="24">
        <v>356669</v>
      </c>
      <c r="Z134" s="24">
        <v>381426</v>
      </c>
      <c r="AA134" s="24">
        <v>384364</v>
      </c>
      <c r="AB134" s="24">
        <v>371348</v>
      </c>
    </row>
    <row r="135" spans="1:28">
      <c r="A135" s="36" t="s">
        <v>87</v>
      </c>
      <c r="B135" s="211" t="s">
        <v>88</v>
      </c>
      <c r="C135" s="24">
        <v>199683</v>
      </c>
      <c r="D135" s="24">
        <v>210731</v>
      </c>
      <c r="E135" s="24">
        <v>222575</v>
      </c>
      <c r="F135" s="24">
        <v>216243</v>
      </c>
      <c r="G135" s="24">
        <v>197529</v>
      </c>
      <c r="H135" s="24">
        <v>246231</v>
      </c>
      <c r="I135" s="24">
        <v>285859</v>
      </c>
      <c r="J135" s="24">
        <v>305139</v>
      </c>
      <c r="K135" s="24">
        <v>326287</v>
      </c>
      <c r="L135" s="24">
        <v>334020</v>
      </c>
      <c r="M135" s="24">
        <v>337910</v>
      </c>
      <c r="N135" s="24">
        <v>328468</v>
      </c>
      <c r="O135" s="21" t="s">
        <v>512</v>
      </c>
      <c r="P135" s="314" t="s">
        <v>604</v>
      </c>
      <c r="Q135" s="24">
        <v>297565</v>
      </c>
      <c r="R135" s="24">
        <v>309159</v>
      </c>
      <c r="S135" s="24">
        <v>310808</v>
      </c>
      <c r="T135" s="24">
        <v>277201</v>
      </c>
      <c r="U135" s="24">
        <v>266233</v>
      </c>
      <c r="V135" s="24">
        <v>273992</v>
      </c>
      <c r="W135" s="24">
        <v>266828</v>
      </c>
      <c r="X135" s="24">
        <v>410278</v>
      </c>
      <c r="Y135" s="24">
        <v>413802</v>
      </c>
      <c r="Z135" s="24">
        <v>407220</v>
      </c>
      <c r="AA135" s="24">
        <v>402628</v>
      </c>
      <c r="AB135" s="24">
        <v>401020</v>
      </c>
    </row>
    <row r="136" spans="1:28">
      <c r="A136" s="36" t="s">
        <v>89</v>
      </c>
      <c r="B136" s="211" t="s">
        <v>90</v>
      </c>
      <c r="C136" s="24">
        <v>2204</v>
      </c>
      <c r="D136" s="24">
        <v>2167</v>
      </c>
      <c r="E136" s="24">
        <v>2125</v>
      </c>
      <c r="F136" s="24">
        <v>1854</v>
      </c>
      <c r="G136" s="24">
        <v>1636</v>
      </c>
      <c r="H136" s="24">
        <v>1458</v>
      </c>
      <c r="I136" s="24">
        <v>1367</v>
      </c>
      <c r="J136" s="24">
        <v>1311</v>
      </c>
      <c r="K136" s="24">
        <v>1248</v>
      </c>
      <c r="L136" s="24">
        <v>1229</v>
      </c>
      <c r="M136" s="24">
        <v>1258</v>
      </c>
      <c r="N136" s="24">
        <v>1366</v>
      </c>
      <c r="O136" s="240" t="s">
        <v>513</v>
      </c>
      <c r="P136" s="314" t="s">
        <v>514</v>
      </c>
      <c r="Q136" s="24">
        <v>118265</v>
      </c>
      <c r="R136" s="24">
        <v>121546</v>
      </c>
      <c r="S136" s="24">
        <v>125333</v>
      </c>
      <c r="T136" s="24">
        <v>128048</v>
      </c>
      <c r="U136" s="24">
        <v>101323</v>
      </c>
      <c r="V136" s="24">
        <v>108036</v>
      </c>
      <c r="W136" s="24">
        <v>111563</v>
      </c>
      <c r="X136" s="24">
        <v>108973</v>
      </c>
      <c r="Y136" s="24">
        <v>105972</v>
      </c>
      <c r="Z136" s="24">
        <v>109906</v>
      </c>
      <c r="AA136" s="24">
        <v>113970</v>
      </c>
      <c r="AB136" s="24">
        <v>110246</v>
      </c>
    </row>
    <row r="137" spans="1:28">
      <c r="A137" s="36" t="s">
        <v>91</v>
      </c>
      <c r="B137" s="211" t="s">
        <v>92</v>
      </c>
      <c r="C137" s="24">
        <v>1112</v>
      </c>
      <c r="D137" s="24">
        <v>1060</v>
      </c>
      <c r="E137" s="24">
        <v>1028</v>
      </c>
      <c r="F137" s="24">
        <v>712</v>
      </c>
      <c r="G137" s="24">
        <v>340</v>
      </c>
      <c r="H137" s="24">
        <v>12147</v>
      </c>
      <c r="I137" s="24">
        <v>15792</v>
      </c>
      <c r="J137" s="24">
        <v>17627</v>
      </c>
      <c r="K137" s="24">
        <v>18416</v>
      </c>
      <c r="L137" s="24">
        <v>19641</v>
      </c>
      <c r="M137" s="24">
        <v>21280</v>
      </c>
      <c r="N137" s="24">
        <v>22378</v>
      </c>
      <c r="O137" s="21" t="s">
        <v>515</v>
      </c>
      <c r="P137" s="313" t="s">
        <v>516</v>
      </c>
      <c r="Q137" s="24">
        <v>1322</v>
      </c>
      <c r="R137" s="24">
        <v>1312</v>
      </c>
      <c r="S137" s="24">
        <v>1296</v>
      </c>
      <c r="T137" s="24">
        <v>1209</v>
      </c>
      <c r="U137" s="24">
        <v>1156</v>
      </c>
      <c r="V137" s="24">
        <v>1125</v>
      </c>
      <c r="W137" s="24">
        <v>1154</v>
      </c>
      <c r="X137" s="24">
        <v>1664</v>
      </c>
      <c r="Y137" s="24">
        <v>1774</v>
      </c>
      <c r="Z137" s="24">
        <v>1737</v>
      </c>
      <c r="AA137" s="24">
        <v>1769</v>
      </c>
      <c r="AB137" s="24">
        <v>1678</v>
      </c>
    </row>
    <row r="138" spans="1:28" ht="24" customHeight="1">
      <c r="A138" s="22" t="s">
        <v>455</v>
      </c>
      <c r="B138" s="207" t="s">
        <v>456</v>
      </c>
      <c r="C138" s="24"/>
      <c r="D138" s="24"/>
      <c r="E138" s="24"/>
      <c r="F138" s="24"/>
      <c r="G138" s="24"/>
      <c r="H138" s="24"/>
      <c r="I138" s="24"/>
      <c r="J138" s="24"/>
      <c r="K138" s="24"/>
      <c r="L138" s="24"/>
      <c r="M138" s="24"/>
      <c r="N138" s="24"/>
      <c r="O138" s="21" t="s">
        <v>517</v>
      </c>
      <c r="P138" s="313" t="s">
        <v>518</v>
      </c>
      <c r="Q138" s="24">
        <v>23496</v>
      </c>
      <c r="R138" s="24">
        <v>25479</v>
      </c>
      <c r="S138" s="24">
        <v>28026</v>
      </c>
      <c r="T138" s="24">
        <v>29912</v>
      </c>
      <c r="U138" s="24">
        <v>12904</v>
      </c>
      <c r="V138" s="24">
        <v>48267</v>
      </c>
      <c r="W138" s="24">
        <v>23265</v>
      </c>
      <c r="X138" s="24">
        <v>32029</v>
      </c>
      <c r="Y138" s="24">
        <v>33000</v>
      </c>
      <c r="Z138" s="24">
        <v>34307</v>
      </c>
      <c r="AA138" s="24">
        <v>35294</v>
      </c>
      <c r="AB138" s="24">
        <v>36822</v>
      </c>
    </row>
    <row r="139" spans="1:28" ht="38.25">
      <c r="A139" s="22" t="s">
        <v>457</v>
      </c>
      <c r="B139" s="207" t="s">
        <v>458</v>
      </c>
      <c r="C139" s="24"/>
      <c r="D139" s="24"/>
      <c r="E139" s="24"/>
      <c r="F139" s="24"/>
      <c r="G139" s="24"/>
      <c r="H139" s="24"/>
      <c r="I139" s="24"/>
      <c r="J139" s="24"/>
      <c r="K139" s="24"/>
      <c r="L139" s="24"/>
      <c r="M139" s="24"/>
      <c r="N139" s="24"/>
      <c r="O139" s="21" t="s">
        <v>455</v>
      </c>
      <c r="P139" s="313" t="s">
        <v>456</v>
      </c>
      <c r="Q139" s="24">
        <v>0</v>
      </c>
      <c r="R139" s="24">
        <v>0</v>
      </c>
      <c r="S139" s="24">
        <v>0</v>
      </c>
      <c r="T139" s="24">
        <v>0</v>
      </c>
      <c r="U139" s="24">
        <v>21043</v>
      </c>
      <c r="V139" s="24">
        <v>19564</v>
      </c>
      <c r="W139" s="24">
        <v>18838</v>
      </c>
      <c r="X139" s="24">
        <v>17866</v>
      </c>
      <c r="Y139" s="24">
        <v>16932</v>
      </c>
      <c r="Z139" s="24">
        <v>16352</v>
      </c>
      <c r="AA139" s="24">
        <v>15801</v>
      </c>
      <c r="AB139" s="24">
        <v>14839</v>
      </c>
    </row>
    <row r="140" spans="1:28" ht="38.25">
      <c r="A140" s="21" t="s">
        <v>459</v>
      </c>
      <c r="B140" s="207" t="s">
        <v>460</v>
      </c>
      <c r="C140" s="24">
        <v>7810</v>
      </c>
      <c r="D140" s="24">
        <v>1214</v>
      </c>
      <c r="E140" s="24">
        <v>0</v>
      </c>
      <c r="F140" s="24">
        <v>0</v>
      </c>
      <c r="G140" s="24">
        <v>0</v>
      </c>
      <c r="H140" s="24">
        <v>396</v>
      </c>
      <c r="I140" s="24">
        <v>583</v>
      </c>
      <c r="J140" s="24">
        <v>14218</v>
      </c>
      <c r="K140" s="24">
        <v>14234</v>
      </c>
      <c r="L140" s="24">
        <v>25413</v>
      </c>
      <c r="M140" s="24">
        <v>20294</v>
      </c>
      <c r="N140" s="24">
        <v>18813</v>
      </c>
      <c r="O140" s="21" t="s">
        <v>457</v>
      </c>
      <c r="P140" s="313" t="s">
        <v>458</v>
      </c>
      <c r="Q140" s="24">
        <v>0</v>
      </c>
      <c r="R140" s="24">
        <v>0</v>
      </c>
      <c r="S140" s="24">
        <v>0</v>
      </c>
      <c r="T140" s="24">
        <v>0</v>
      </c>
      <c r="U140" s="24">
        <v>58063</v>
      </c>
      <c r="V140" s="24">
        <v>63387</v>
      </c>
      <c r="W140" s="24">
        <v>60527</v>
      </c>
      <c r="X140" s="24">
        <v>75726</v>
      </c>
      <c r="Y140" s="24">
        <v>97200</v>
      </c>
      <c r="Z140" s="24">
        <v>112843</v>
      </c>
      <c r="AA140" s="24">
        <v>114288</v>
      </c>
      <c r="AB140" s="24">
        <v>121492</v>
      </c>
    </row>
    <row r="141" spans="1:28" ht="25.5">
      <c r="A141" s="22" t="s">
        <v>93</v>
      </c>
      <c r="B141" s="207" t="s">
        <v>94</v>
      </c>
      <c r="C141" s="24">
        <v>11826</v>
      </c>
      <c r="D141" s="24">
        <v>11707</v>
      </c>
      <c r="E141" s="24">
        <v>19318</v>
      </c>
      <c r="F141" s="24">
        <v>12946</v>
      </c>
      <c r="G141" s="24">
        <v>6120</v>
      </c>
      <c r="H141" s="24">
        <v>1439</v>
      </c>
      <c r="I141" s="24">
        <v>0</v>
      </c>
      <c r="J141" s="24">
        <v>0</v>
      </c>
      <c r="K141" s="24">
        <v>0</v>
      </c>
      <c r="L141" s="24">
        <v>0</v>
      </c>
      <c r="M141" s="24">
        <v>0</v>
      </c>
      <c r="N141" s="24">
        <v>0</v>
      </c>
      <c r="O141" s="21" t="s">
        <v>461</v>
      </c>
      <c r="P141" s="313" t="s">
        <v>462</v>
      </c>
      <c r="Q141" s="24">
        <v>0</v>
      </c>
      <c r="R141" s="24">
        <v>0</v>
      </c>
      <c r="S141" s="24">
        <v>0</v>
      </c>
      <c r="T141" s="24">
        <v>0</v>
      </c>
      <c r="U141" s="24">
        <v>87</v>
      </c>
      <c r="V141" s="24">
        <v>156</v>
      </c>
      <c r="W141" s="24">
        <v>210</v>
      </c>
      <c r="X141" s="24">
        <v>611</v>
      </c>
      <c r="Y141" s="24">
        <v>3</v>
      </c>
      <c r="Z141" s="24">
        <v>277</v>
      </c>
      <c r="AA141" s="24">
        <v>283</v>
      </c>
      <c r="AB141" s="24">
        <v>368</v>
      </c>
    </row>
    <row r="142" spans="1:28" ht="25.5">
      <c r="A142" s="22" t="s">
        <v>95</v>
      </c>
      <c r="B142" s="207" t="s">
        <v>96</v>
      </c>
      <c r="C142" s="24">
        <v>54545</v>
      </c>
      <c r="D142" s="24">
        <v>56754</v>
      </c>
      <c r="E142" s="24">
        <v>55189</v>
      </c>
      <c r="F142" s="24">
        <v>54760</v>
      </c>
      <c r="G142" s="24">
        <v>52138</v>
      </c>
      <c r="H142" s="24">
        <v>53158</v>
      </c>
      <c r="I142" s="24">
        <v>50428</v>
      </c>
      <c r="J142" s="24">
        <v>53001</v>
      </c>
      <c r="K142" s="24">
        <v>59118</v>
      </c>
      <c r="L142" s="24">
        <v>62321</v>
      </c>
      <c r="M142" s="24">
        <v>65502</v>
      </c>
      <c r="N142" s="24">
        <v>74456</v>
      </c>
      <c r="O142" s="21" t="s">
        <v>463</v>
      </c>
      <c r="P142" s="313" t="s">
        <v>464</v>
      </c>
      <c r="Q142" s="24">
        <v>0</v>
      </c>
      <c r="R142" s="24">
        <v>0</v>
      </c>
      <c r="S142" s="24">
        <v>0</v>
      </c>
      <c r="T142" s="24">
        <v>0</v>
      </c>
      <c r="U142" s="24">
        <v>35165</v>
      </c>
      <c r="V142" s="24">
        <v>35427</v>
      </c>
      <c r="W142" s="24">
        <v>33925</v>
      </c>
      <c r="X142" s="24">
        <v>63288</v>
      </c>
      <c r="Y142" s="24">
        <v>64568</v>
      </c>
      <c r="Z142" s="24">
        <v>52456</v>
      </c>
      <c r="AA142" s="24">
        <v>51344</v>
      </c>
      <c r="AB142" s="24">
        <v>47577</v>
      </c>
    </row>
    <row r="143" spans="1:28" ht="25.5">
      <c r="A143" s="36" t="s">
        <v>97</v>
      </c>
      <c r="B143" s="211" t="s">
        <v>98</v>
      </c>
      <c r="C143" s="24">
        <v>6398</v>
      </c>
      <c r="D143" s="24">
        <v>1428</v>
      </c>
      <c r="E143" s="24">
        <v>1853</v>
      </c>
      <c r="F143" s="24">
        <v>1037</v>
      </c>
      <c r="G143" s="24">
        <v>1271</v>
      </c>
      <c r="H143" s="24">
        <v>685</v>
      </c>
      <c r="I143" s="24">
        <v>0</v>
      </c>
      <c r="J143" s="24">
        <v>0</v>
      </c>
      <c r="K143" s="24">
        <v>0</v>
      </c>
      <c r="L143" s="24">
        <v>0</v>
      </c>
      <c r="M143" s="24">
        <v>0</v>
      </c>
      <c r="N143" s="24">
        <v>0</v>
      </c>
      <c r="O143" s="21" t="s">
        <v>459</v>
      </c>
      <c r="P143" s="313" t="s">
        <v>460</v>
      </c>
      <c r="Q143" s="24">
        <v>13676</v>
      </c>
      <c r="R143" s="24">
        <v>13866</v>
      </c>
      <c r="S143" s="24">
        <v>26725</v>
      </c>
      <c r="T143" s="24">
        <v>26711</v>
      </c>
      <c r="U143" s="24">
        <v>27058</v>
      </c>
      <c r="V143" s="24">
        <v>27193</v>
      </c>
      <c r="W143" s="24">
        <v>25567</v>
      </c>
      <c r="X143" s="24">
        <v>35415</v>
      </c>
      <c r="Y143" s="24">
        <v>39013</v>
      </c>
      <c r="Z143" s="24">
        <v>40448</v>
      </c>
      <c r="AA143" s="24">
        <v>37441</v>
      </c>
      <c r="AB143" s="24">
        <v>36658</v>
      </c>
    </row>
    <row r="144" spans="1:28" ht="25.5">
      <c r="A144" s="36"/>
      <c r="B144" s="211"/>
      <c r="C144" s="24"/>
      <c r="D144" s="24"/>
      <c r="E144" s="24"/>
      <c r="F144" s="24"/>
      <c r="G144" s="24"/>
      <c r="H144" s="24"/>
      <c r="I144" s="24"/>
      <c r="J144" s="24"/>
      <c r="K144" s="24"/>
      <c r="L144" s="24"/>
      <c r="M144" s="24"/>
      <c r="N144" s="24"/>
      <c r="O144" s="21" t="s">
        <v>556</v>
      </c>
      <c r="P144" s="313" t="s">
        <v>557</v>
      </c>
      <c r="Q144" s="24"/>
      <c r="R144" s="24"/>
      <c r="S144" s="24"/>
      <c r="T144" s="24"/>
      <c r="U144" s="24"/>
      <c r="V144" s="24"/>
      <c r="W144" s="24"/>
      <c r="X144" s="24">
        <v>24</v>
      </c>
      <c r="Y144" s="24">
        <v>19</v>
      </c>
      <c r="Z144" s="24">
        <v>0</v>
      </c>
      <c r="AA144" s="24">
        <v>5</v>
      </c>
      <c r="AB144" s="24">
        <v>0</v>
      </c>
    </row>
    <row r="145" spans="1:28" ht="25.5">
      <c r="A145" s="36" t="s">
        <v>99</v>
      </c>
      <c r="B145" s="211" t="s">
        <v>100</v>
      </c>
      <c r="C145" s="24">
        <v>48147</v>
      </c>
      <c r="D145" s="24">
        <v>55326</v>
      </c>
      <c r="E145" s="24">
        <v>53336</v>
      </c>
      <c r="F145" s="24">
        <v>53723</v>
      </c>
      <c r="G145" s="24">
        <v>50867</v>
      </c>
      <c r="H145" s="24">
        <v>52473</v>
      </c>
      <c r="I145" s="24">
        <v>50428</v>
      </c>
      <c r="J145" s="24">
        <v>53001</v>
      </c>
      <c r="K145" s="24">
        <v>59118</v>
      </c>
      <c r="L145" s="24">
        <v>62321</v>
      </c>
      <c r="M145" s="24">
        <v>65502</v>
      </c>
      <c r="N145" s="24">
        <v>74456</v>
      </c>
      <c r="O145" s="21" t="s">
        <v>519</v>
      </c>
      <c r="P145" s="313" t="s">
        <v>520</v>
      </c>
      <c r="Q145" s="24">
        <v>75205</v>
      </c>
      <c r="R145" s="24">
        <v>74923</v>
      </c>
      <c r="S145" s="24">
        <v>81029</v>
      </c>
      <c r="T145" s="24">
        <v>83829</v>
      </c>
      <c r="U145" s="24">
        <v>0</v>
      </c>
      <c r="V145" s="24">
        <v>0</v>
      </c>
      <c r="W145" s="24">
        <v>0</v>
      </c>
      <c r="X145" s="24">
        <v>0</v>
      </c>
      <c r="Y145" s="24"/>
      <c r="Z145" s="24"/>
      <c r="AA145" s="24"/>
      <c r="AB145" s="24">
        <v>0</v>
      </c>
    </row>
    <row r="146" spans="1:28" ht="25.5">
      <c r="A146" s="22" t="s">
        <v>461</v>
      </c>
      <c r="B146" s="207" t="s">
        <v>462</v>
      </c>
      <c r="C146" s="24"/>
      <c r="D146" s="24"/>
      <c r="E146" s="24"/>
      <c r="F146" s="24"/>
      <c r="G146" s="24"/>
      <c r="H146" s="24"/>
      <c r="I146" s="24"/>
      <c r="J146" s="24"/>
      <c r="K146" s="24"/>
      <c r="L146" s="24"/>
      <c r="M146" s="24"/>
      <c r="N146" s="24"/>
      <c r="O146" s="251"/>
      <c r="P146" s="315"/>
      <c r="Q146" s="24">
        <v>0</v>
      </c>
      <c r="R146" s="24">
        <v>0</v>
      </c>
      <c r="S146" s="24">
        <v>0</v>
      </c>
      <c r="T146" s="24">
        <v>0</v>
      </c>
      <c r="U146" s="24">
        <v>0</v>
      </c>
      <c r="V146" s="24">
        <v>0</v>
      </c>
      <c r="W146" s="24">
        <v>0</v>
      </c>
      <c r="X146" s="24">
        <v>0</v>
      </c>
      <c r="Y146" s="24"/>
      <c r="Z146" s="24"/>
      <c r="AA146" s="24"/>
      <c r="AB146" s="24"/>
    </row>
    <row r="147" spans="1:28" ht="25.5">
      <c r="A147" s="22" t="s">
        <v>463</v>
      </c>
      <c r="B147" s="207" t="s">
        <v>464</v>
      </c>
      <c r="C147" s="24"/>
      <c r="D147" s="24"/>
      <c r="E147" s="24"/>
      <c r="F147" s="24"/>
      <c r="G147" s="24"/>
      <c r="H147" s="24"/>
      <c r="I147" s="24"/>
      <c r="J147" s="24"/>
      <c r="K147" s="24"/>
      <c r="L147" s="24"/>
      <c r="M147" s="24"/>
      <c r="N147" s="24"/>
      <c r="O147" s="251"/>
      <c r="P147" s="315"/>
      <c r="Q147" s="24"/>
      <c r="R147" s="24"/>
      <c r="S147" s="24"/>
      <c r="T147" s="24"/>
      <c r="U147" s="24"/>
      <c r="V147" s="24"/>
      <c r="W147" s="24"/>
      <c r="X147" s="24"/>
      <c r="Y147" s="24"/>
      <c r="Z147" s="24"/>
      <c r="AA147" s="24"/>
      <c r="AB147" s="24"/>
    </row>
    <row r="148" spans="1:28">
      <c r="A148" s="244"/>
      <c r="B148" s="245"/>
      <c r="C148" s="246">
        <v>425840</v>
      </c>
      <c r="D148" s="246">
        <v>438336</v>
      </c>
      <c r="E148" s="246">
        <v>476437</v>
      </c>
      <c r="F148" s="246">
        <v>454484</v>
      </c>
      <c r="G148" s="246">
        <v>402617</v>
      </c>
      <c r="H148" s="246">
        <v>498964</v>
      </c>
      <c r="I148" s="246">
        <v>565122</v>
      </c>
      <c r="J148" s="246">
        <v>603055</v>
      </c>
      <c r="K148" s="246">
        <v>622538</v>
      </c>
      <c r="L148" s="246">
        <v>648069</v>
      </c>
      <c r="M148" s="246">
        <v>659021</v>
      </c>
      <c r="N148" s="246">
        <v>654935</v>
      </c>
      <c r="O148" s="252"/>
      <c r="P148" s="320"/>
      <c r="Q148" s="246">
        <v>652353</v>
      </c>
      <c r="R148" s="246">
        <v>665207</v>
      </c>
      <c r="S148" s="246">
        <v>693817</v>
      </c>
      <c r="T148" s="246">
        <v>653841</v>
      </c>
      <c r="U148" s="246">
        <v>635030</v>
      </c>
      <c r="V148" s="246">
        <v>713312</v>
      </c>
      <c r="W148" s="246">
        <v>705126</v>
      </c>
      <c r="X148" s="246">
        <v>930361</v>
      </c>
      <c r="Y148" s="246">
        <v>1035086</v>
      </c>
      <c r="Z148" s="246">
        <v>1059509</v>
      </c>
      <c r="AA148" s="246">
        <v>1053372</v>
      </c>
      <c r="AB148" s="246">
        <v>1040116</v>
      </c>
    </row>
    <row r="149" spans="1:28">
      <c r="A149" s="32" t="s">
        <v>101</v>
      </c>
      <c r="B149" s="210" t="s">
        <v>15</v>
      </c>
      <c r="C149" s="24"/>
      <c r="D149" s="24"/>
      <c r="E149" s="24"/>
      <c r="F149" s="24"/>
      <c r="G149" s="24"/>
      <c r="H149" s="24"/>
      <c r="I149" s="24"/>
      <c r="J149" s="24"/>
      <c r="K149" s="24"/>
      <c r="L149" s="24"/>
      <c r="M149" s="24"/>
      <c r="N149" s="24"/>
      <c r="O149" s="32" t="s">
        <v>620</v>
      </c>
      <c r="P149" s="312" t="s">
        <v>621</v>
      </c>
      <c r="Q149" s="24"/>
      <c r="R149" s="24"/>
      <c r="S149" s="24"/>
      <c r="T149" s="24"/>
      <c r="U149" s="24"/>
      <c r="V149" s="24"/>
      <c r="W149" s="24"/>
      <c r="X149" s="24"/>
      <c r="Y149" s="24"/>
      <c r="Z149" s="24"/>
      <c r="AA149" s="24"/>
      <c r="AB149" s="24"/>
    </row>
    <row r="150" spans="1:28">
      <c r="A150" s="22" t="s">
        <v>102</v>
      </c>
      <c r="B150" s="207" t="s">
        <v>103</v>
      </c>
      <c r="C150" s="24">
        <v>-14957</v>
      </c>
      <c r="D150" s="24">
        <v>-14722</v>
      </c>
      <c r="E150" s="24">
        <v>-16406</v>
      </c>
      <c r="F150" s="24">
        <v>-13324</v>
      </c>
      <c r="G150" s="24">
        <v>-8089</v>
      </c>
      <c r="H150" s="24">
        <v>-14787</v>
      </c>
      <c r="I150" s="24">
        <v>-15462</v>
      </c>
      <c r="J150" s="24">
        <v>-27771</v>
      </c>
      <c r="K150" s="24">
        <v>-31924</v>
      </c>
      <c r="L150" s="24">
        <v>-22996</v>
      </c>
      <c r="M150" s="24">
        <v>-28265</v>
      </c>
      <c r="N150" s="24">
        <v>-22244</v>
      </c>
      <c r="O150" s="21" t="s">
        <v>102</v>
      </c>
      <c r="P150" s="313" t="s">
        <v>103</v>
      </c>
      <c r="Q150" s="24">
        <v>-23129</v>
      </c>
      <c r="R150" s="24">
        <v>-21278</v>
      </c>
      <c r="S150" s="24">
        <v>-25281</v>
      </c>
      <c r="T150" s="24">
        <v>-9327</v>
      </c>
      <c r="U150" s="24">
        <v>-20301</v>
      </c>
      <c r="V150" s="24">
        <v>-22702</v>
      </c>
      <c r="W150" s="24">
        <v>-25743</v>
      </c>
      <c r="X150" s="24">
        <v>-35759.120980000007</v>
      </c>
      <c r="Y150" s="24">
        <v>-23016.703520000003</v>
      </c>
      <c r="Z150" s="24">
        <v>-25975.179109999997</v>
      </c>
      <c r="AA150" s="24">
        <v>-26713.543830000002</v>
      </c>
      <c r="AB150" s="24">
        <v>-27328.573539999998</v>
      </c>
    </row>
    <row r="151" spans="1:28" ht="25.5">
      <c r="A151" s="22" t="s">
        <v>104</v>
      </c>
      <c r="B151" s="207" t="s">
        <v>105</v>
      </c>
      <c r="C151" s="24">
        <v>-9699</v>
      </c>
      <c r="D151" s="24">
        <v>-7940</v>
      </c>
      <c r="E151" s="24">
        <v>-7703</v>
      </c>
      <c r="F151" s="24">
        <v>-6927</v>
      </c>
      <c r="G151" s="24">
        <v>-6165</v>
      </c>
      <c r="H151" s="24">
        <v>-3810</v>
      </c>
      <c r="I151" s="24">
        <v>-3392</v>
      </c>
      <c r="J151" s="24">
        <v>-3571</v>
      </c>
      <c r="K151" s="24">
        <v>-3489</v>
      </c>
      <c r="L151" s="24">
        <v>-3132</v>
      </c>
      <c r="M151" s="24">
        <v>-3017</v>
      </c>
      <c r="N151" s="24">
        <v>-3143</v>
      </c>
      <c r="O151" s="21" t="s">
        <v>104</v>
      </c>
      <c r="P151" s="313" t="s">
        <v>105</v>
      </c>
      <c r="Q151" s="24">
        <v>-2959</v>
      </c>
      <c r="R151" s="24">
        <v>-2960</v>
      </c>
      <c r="S151" s="24">
        <v>-2930</v>
      </c>
      <c r="T151" s="24">
        <v>-5194</v>
      </c>
      <c r="U151" s="24">
        <v>-19865</v>
      </c>
      <c r="V151" s="24">
        <v>-15671</v>
      </c>
      <c r="W151" s="24">
        <v>-20797</v>
      </c>
      <c r="X151" s="24">
        <v>-19834</v>
      </c>
      <c r="Y151" s="24">
        <v>-19485</v>
      </c>
      <c r="Z151" s="24">
        <v>-19440</v>
      </c>
      <c r="AA151" s="24">
        <v>-19762</v>
      </c>
      <c r="AB151" s="24">
        <v>-19324</v>
      </c>
    </row>
    <row r="152" spans="1:28">
      <c r="A152" s="22" t="s">
        <v>106</v>
      </c>
      <c r="B152" s="207" t="s">
        <v>107</v>
      </c>
      <c r="C152" s="24">
        <v>-118048</v>
      </c>
      <c r="D152" s="24">
        <v>-126651</v>
      </c>
      <c r="E152" s="24">
        <v>-137567</v>
      </c>
      <c r="F152" s="24">
        <v>-146874</v>
      </c>
      <c r="G152" s="24">
        <v>-128566</v>
      </c>
      <c r="H152" s="24">
        <v>-141861</v>
      </c>
      <c r="I152" s="24">
        <v>-140545</v>
      </c>
      <c r="J152" s="24">
        <v>-133192</v>
      </c>
      <c r="K152" s="24">
        <v>-133138</v>
      </c>
      <c r="L152" s="24">
        <v>-139607</v>
      </c>
      <c r="M152" s="24">
        <v>-140151</v>
      </c>
      <c r="N152" s="24">
        <v>-147509</v>
      </c>
      <c r="O152" s="21" t="s">
        <v>106</v>
      </c>
      <c r="P152" s="313" t="s">
        <v>107</v>
      </c>
      <c r="Q152" s="24">
        <v>-145585</v>
      </c>
      <c r="R152" s="24">
        <v>-146637</v>
      </c>
      <c r="S152" s="24">
        <v>-138246</v>
      </c>
      <c r="T152" s="24">
        <v>-140454</v>
      </c>
      <c r="U152" s="24">
        <v>-120177</v>
      </c>
      <c r="V152" s="24">
        <v>-155333</v>
      </c>
      <c r="W152" s="24">
        <v>-127073</v>
      </c>
      <c r="X152" s="24">
        <v>-190674.87901999999</v>
      </c>
      <c r="Y152" s="24">
        <v>-183591.29647999999</v>
      </c>
      <c r="Z152" s="24">
        <v>-176753.82089</v>
      </c>
      <c r="AA152" s="24">
        <v>-172232.45617000002</v>
      </c>
      <c r="AB152" s="24">
        <v>-152654.42645999999</v>
      </c>
    </row>
    <row r="153" spans="1:28">
      <c r="A153" s="36" t="s">
        <v>85</v>
      </c>
      <c r="B153" s="211" t="s">
        <v>86</v>
      </c>
      <c r="C153" s="24">
        <v>-25320</v>
      </c>
      <c r="D153" s="24">
        <v>-25697</v>
      </c>
      <c r="E153" s="24">
        <v>-28981</v>
      </c>
      <c r="F153" s="24">
        <v>-30404</v>
      </c>
      <c r="G153" s="24">
        <v>-19931</v>
      </c>
      <c r="H153" s="24">
        <v>-25597</v>
      </c>
      <c r="I153" s="24">
        <v>-33522</v>
      </c>
      <c r="J153" s="24">
        <v>-29718</v>
      </c>
      <c r="K153" s="24">
        <v>-33114</v>
      </c>
      <c r="L153" s="24">
        <v>-42750</v>
      </c>
      <c r="M153" s="24">
        <v>-37621</v>
      </c>
      <c r="N153" s="24">
        <v>-46818</v>
      </c>
      <c r="O153" s="21" t="s">
        <v>510</v>
      </c>
      <c r="P153" s="314" t="s">
        <v>606</v>
      </c>
      <c r="Q153" s="24">
        <v>-13829</v>
      </c>
      <c r="R153" s="24">
        <v>-14563</v>
      </c>
      <c r="S153" s="24">
        <v>-12165</v>
      </c>
      <c r="T153" s="24">
        <v>-3939</v>
      </c>
      <c r="U153" s="24">
        <v>-12340</v>
      </c>
      <c r="V153" s="24">
        <v>-7756</v>
      </c>
      <c r="W153" s="24">
        <v>-11851</v>
      </c>
      <c r="X153" s="24">
        <v>-21839</v>
      </c>
      <c r="Y153" s="24">
        <v>-12534</v>
      </c>
      <c r="Z153" s="24">
        <v>-11719</v>
      </c>
      <c r="AA153" s="24">
        <v>-11814</v>
      </c>
      <c r="AB153" s="24">
        <v>-9051</v>
      </c>
    </row>
    <row r="154" spans="1:28">
      <c r="A154" s="36" t="s">
        <v>87</v>
      </c>
      <c r="B154" s="211" t="s">
        <v>88</v>
      </c>
      <c r="C154" s="24">
        <v>-79194</v>
      </c>
      <c r="D154" s="24">
        <v>-82983</v>
      </c>
      <c r="E154" s="24">
        <v>-85549</v>
      </c>
      <c r="F154" s="24">
        <v>-88857</v>
      </c>
      <c r="G154" s="24">
        <v>-86616</v>
      </c>
      <c r="H154" s="24">
        <v>-92018</v>
      </c>
      <c r="I154" s="24">
        <v>-83819</v>
      </c>
      <c r="J154" s="24">
        <v>-78381</v>
      </c>
      <c r="K154" s="24">
        <v>-76552</v>
      </c>
      <c r="L154" s="24">
        <v>-75753</v>
      </c>
      <c r="M154" s="24">
        <v>-80081</v>
      </c>
      <c r="N154" s="24">
        <v>-80962</v>
      </c>
      <c r="O154" s="21" t="s">
        <v>511</v>
      </c>
      <c r="P154" s="314" t="s">
        <v>605</v>
      </c>
      <c r="Q154" s="24">
        <v>-76420</v>
      </c>
      <c r="R154" s="24">
        <v>-73530</v>
      </c>
      <c r="S154" s="24">
        <v>-66483</v>
      </c>
      <c r="T154" s="24">
        <v>-72621</v>
      </c>
      <c r="U154" s="24">
        <v>-74938</v>
      </c>
      <c r="V154" s="24">
        <v>-72330</v>
      </c>
      <c r="W154" s="24">
        <v>-66094</v>
      </c>
      <c r="X154" s="24">
        <v>-98547</v>
      </c>
      <c r="Y154" s="24">
        <v>-112414</v>
      </c>
      <c r="Z154" s="24">
        <v>-110207</v>
      </c>
      <c r="AA154" s="24">
        <v>-107803</v>
      </c>
      <c r="AB154" s="24">
        <v>-89499</v>
      </c>
    </row>
    <row r="155" spans="1:28">
      <c r="A155" s="36" t="s">
        <v>89</v>
      </c>
      <c r="B155" s="211" t="s">
        <v>90</v>
      </c>
      <c r="C155" s="24">
        <v>-3212</v>
      </c>
      <c r="D155" s="24">
        <v>-3941</v>
      </c>
      <c r="E155" s="24">
        <v>-3447</v>
      </c>
      <c r="F155" s="24">
        <v>-4367</v>
      </c>
      <c r="G155" s="24">
        <v>-2669</v>
      </c>
      <c r="H155" s="24">
        <v>-3284</v>
      </c>
      <c r="I155" s="24">
        <v>-3707</v>
      </c>
      <c r="J155" s="24">
        <v>-4551</v>
      </c>
      <c r="K155" s="24">
        <v>-4301</v>
      </c>
      <c r="L155" s="24">
        <v>-4274</v>
      </c>
      <c r="M155" s="24">
        <v>-5156</v>
      </c>
      <c r="N155" s="24">
        <v>-4557</v>
      </c>
      <c r="O155" s="21" t="s">
        <v>512</v>
      </c>
      <c r="P155" s="314" t="s">
        <v>604</v>
      </c>
      <c r="Q155" s="24">
        <v>-50917</v>
      </c>
      <c r="R155" s="24">
        <v>-52523</v>
      </c>
      <c r="S155" s="24">
        <v>-53321</v>
      </c>
      <c r="T155" s="24">
        <v>-58977</v>
      </c>
      <c r="U155" s="24">
        <v>-28541</v>
      </c>
      <c r="V155" s="24">
        <v>-69002</v>
      </c>
      <c r="W155" s="24">
        <v>-44590</v>
      </c>
      <c r="X155" s="24">
        <v>-65429.879019999993</v>
      </c>
      <c r="Y155" s="24">
        <v>-55409.296479999997</v>
      </c>
      <c r="Z155" s="24">
        <v>-50950.820889999995</v>
      </c>
      <c r="AA155" s="24">
        <v>-49195.456170000019</v>
      </c>
      <c r="AB155" s="24">
        <v>-49222.426459999988</v>
      </c>
    </row>
    <row r="156" spans="1:28">
      <c r="A156" s="36" t="s">
        <v>91</v>
      </c>
      <c r="B156" s="211" t="s">
        <v>92</v>
      </c>
      <c r="C156" s="24">
        <v>-10322</v>
      </c>
      <c r="D156" s="24">
        <v>-14030</v>
      </c>
      <c r="E156" s="24">
        <v>-19590</v>
      </c>
      <c r="F156" s="24">
        <v>-23246</v>
      </c>
      <c r="G156" s="24">
        <v>-19350</v>
      </c>
      <c r="H156" s="24">
        <v>-20962</v>
      </c>
      <c r="I156" s="24">
        <v>-19497</v>
      </c>
      <c r="J156" s="24">
        <v>-20542</v>
      </c>
      <c r="K156" s="24">
        <v>-19171</v>
      </c>
      <c r="L156" s="24">
        <v>-16830</v>
      </c>
      <c r="M156" s="24">
        <v>-17293</v>
      </c>
      <c r="N156" s="24">
        <v>-15172</v>
      </c>
      <c r="O156" s="240" t="s">
        <v>513</v>
      </c>
      <c r="P156" s="314" t="s">
        <v>514</v>
      </c>
      <c r="Q156" s="24">
        <v>-1678</v>
      </c>
      <c r="R156" s="24">
        <v>-1675</v>
      </c>
      <c r="S156" s="24">
        <v>-1648</v>
      </c>
      <c r="T156" s="24">
        <v>-1517</v>
      </c>
      <c r="U156" s="24">
        <v>-1356</v>
      </c>
      <c r="V156" s="24">
        <v>-1342</v>
      </c>
      <c r="W156" s="24">
        <v>-1295</v>
      </c>
      <c r="X156" s="24">
        <v>-1253</v>
      </c>
      <c r="Y156" s="24">
        <v>-1248</v>
      </c>
      <c r="Z156" s="24">
        <v>-1129</v>
      </c>
      <c r="AA156" s="24">
        <v>-1066</v>
      </c>
      <c r="AB156" s="24">
        <v>-855</v>
      </c>
    </row>
    <row r="157" spans="1:28">
      <c r="A157" s="21" t="s">
        <v>404</v>
      </c>
      <c r="B157" s="207" t="s">
        <v>405</v>
      </c>
      <c r="C157" s="24">
        <v>0</v>
      </c>
      <c r="D157" s="24">
        <v>0</v>
      </c>
      <c r="E157" s="24">
        <v>0</v>
      </c>
      <c r="F157" s="24">
        <v>0</v>
      </c>
      <c r="G157" s="24">
        <v>0</v>
      </c>
      <c r="H157" s="24">
        <v>-1</v>
      </c>
      <c r="I157" s="24">
        <v>1</v>
      </c>
      <c r="J157" s="24">
        <v>-12207</v>
      </c>
      <c r="K157" s="24">
        <v>-18509</v>
      </c>
      <c r="L157" s="24">
        <v>-21756</v>
      </c>
      <c r="M157" s="24">
        <v>-20516</v>
      </c>
      <c r="N157" s="24">
        <v>-19015</v>
      </c>
      <c r="O157" s="21" t="s">
        <v>515</v>
      </c>
      <c r="P157" s="313" t="s">
        <v>516</v>
      </c>
      <c r="Q157" s="24">
        <v>-4419</v>
      </c>
      <c r="R157" s="24">
        <v>-6021</v>
      </c>
      <c r="S157" s="24">
        <v>-6277</v>
      </c>
      <c r="T157" s="24">
        <v>-4917</v>
      </c>
      <c r="U157" s="24">
        <v>-4358</v>
      </c>
      <c r="V157" s="24">
        <v>-6245</v>
      </c>
      <c r="W157" s="24">
        <v>-4538</v>
      </c>
      <c r="X157" s="24">
        <v>-4859</v>
      </c>
      <c r="Y157" s="24">
        <v>-3234</v>
      </c>
      <c r="Z157" s="24">
        <v>-3877</v>
      </c>
      <c r="AA157" s="24">
        <v>-3420</v>
      </c>
      <c r="AB157" s="24">
        <v>-4882</v>
      </c>
    </row>
    <row r="158" spans="1:28">
      <c r="A158" s="21"/>
      <c r="B158" s="207"/>
      <c r="C158" s="24"/>
      <c r="D158" s="24"/>
      <c r="E158" s="24"/>
      <c r="F158" s="24"/>
      <c r="G158" s="24"/>
      <c r="H158" s="24"/>
      <c r="I158" s="24"/>
      <c r="J158" s="24"/>
      <c r="K158" s="24"/>
      <c r="L158" s="24"/>
      <c r="M158" s="24"/>
      <c r="N158" s="24"/>
      <c r="O158" s="21" t="s">
        <v>573</v>
      </c>
      <c r="P158" s="313" t="s">
        <v>574</v>
      </c>
      <c r="Q158" s="24"/>
      <c r="R158" s="24"/>
      <c r="S158" s="24"/>
      <c r="T158" s="24"/>
      <c r="U158" s="24"/>
      <c r="V158" s="24"/>
      <c r="W158" s="24"/>
      <c r="X158" s="24"/>
      <c r="Y158" s="24">
        <v>-2262</v>
      </c>
      <c r="Z158" s="24">
        <v>-2005</v>
      </c>
      <c r="AA158" s="24">
        <v>-2148</v>
      </c>
      <c r="AB158" s="24">
        <v>-2289</v>
      </c>
    </row>
    <row r="159" spans="1:28" ht="25.5">
      <c r="A159" s="22" t="s">
        <v>108</v>
      </c>
      <c r="B159" s="207" t="s">
        <v>109</v>
      </c>
      <c r="C159" s="24">
        <v>-12556</v>
      </c>
      <c r="D159" s="24">
        <v>-12778</v>
      </c>
      <c r="E159" s="24">
        <v>-18699</v>
      </c>
      <c r="F159" s="24">
        <v>-11962</v>
      </c>
      <c r="G159" s="24">
        <v>-6111</v>
      </c>
      <c r="H159" s="24">
        <v>-1470</v>
      </c>
      <c r="I159" s="24">
        <v>-57</v>
      </c>
      <c r="J159" s="24">
        <v>-55</v>
      </c>
      <c r="K159" s="24">
        <v>-57</v>
      </c>
      <c r="L159" s="24">
        <v>-60</v>
      </c>
      <c r="M159" s="24">
        <v>117</v>
      </c>
      <c r="N159" s="24">
        <v>0</v>
      </c>
      <c r="O159" s="21" t="s">
        <v>521</v>
      </c>
      <c r="P159" s="313" t="s">
        <v>460</v>
      </c>
      <c r="Q159" s="24">
        <v>-13865</v>
      </c>
      <c r="R159" s="24">
        <v>-12857</v>
      </c>
      <c r="S159" s="24">
        <v>-23577</v>
      </c>
      <c r="T159" s="24">
        <v>-23078</v>
      </c>
      <c r="U159" s="24">
        <v>-23112</v>
      </c>
      <c r="V159" s="24">
        <v>-22422</v>
      </c>
      <c r="W159" s="24">
        <v>-20266</v>
      </c>
      <c r="X159" s="24">
        <v>-27792</v>
      </c>
      <c r="Y159" s="24">
        <v>-30558</v>
      </c>
      <c r="Z159" s="24">
        <v>-31653</v>
      </c>
      <c r="AA159" s="24">
        <v>-28613</v>
      </c>
      <c r="AB159" s="24">
        <v>-27939</v>
      </c>
    </row>
    <row r="160" spans="1:28" ht="25.5">
      <c r="B160" s="254"/>
      <c r="O160" s="21" t="s">
        <v>108</v>
      </c>
      <c r="P160" s="313" t="s">
        <v>109</v>
      </c>
      <c r="Q160" s="24">
        <v>0</v>
      </c>
      <c r="R160" s="24">
        <v>0</v>
      </c>
      <c r="S160" s="24">
        <v>0</v>
      </c>
      <c r="T160" s="24">
        <v>-1117</v>
      </c>
      <c r="U160" s="24">
        <v>-1663</v>
      </c>
      <c r="V160" s="24">
        <v>-1606</v>
      </c>
      <c r="W160" s="24">
        <v>-3658</v>
      </c>
      <c r="X160" s="24">
        <v>-2529</v>
      </c>
      <c r="Y160" s="24">
        <v>-5731</v>
      </c>
      <c r="Z160" s="24">
        <v>-8985</v>
      </c>
      <c r="AA160" s="24">
        <v>-5595</v>
      </c>
      <c r="AB160" s="24">
        <v>-5269</v>
      </c>
    </row>
    <row r="161" spans="1:28">
      <c r="B161" s="254"/>
      <c r="O161" s="311"/>
      <c r="P161" s="321"/>
    </row>
    <row r="162" spans="1:28">
      <c r="A162" s="244"/>
      <c r="B162" s="245"/>
      <c r="C162" s="246">
        <v>-155260</v>
      </c>
      <c r="D162" s="246">
        <v>-162091</v>
      </c>
      <c r="E162" s="246">
        <v>-180375</v>
      </c>
      <c r="F162" s="246">
        <v>-179087</v>
      </c>
      <c r="G162" s="246">
        <v>-148931</v>
      </c>
      <c r="H162" s="246">
        <v>-161929</v>
      </c>
      <c r="I162" s="246">
        <v>-159455</v>
      </c>
      <c r="J162" s="246">
        <v>-176796</v>
      </c>
      <c r="K162" s="246">
        <v>-187117</v>
      </c>
      <c r="L162" s="246">
        <v>-187551</v>
      </c>
      <c r="M162" s="246">
        <v>-191832</v>
      </c>
      <c r="N162" s="246">
        <v>-191911</v>
      </c>
      <c r="O162" s="252"/>
      <c r="P162" s="320"/>
      <c r="Q162" s="246">
        <v>-185538</v>
      </c>
      <c r="R162" s="246">
        <v>-183732</v>
      </c>
      <c r="S162" s="246">
        <v>-190034</v>
      </c>
      <c r="T162" s="246">
        <v>-179170</v>
      </c>
      <c r="U162" s="246">
        <v>-185118</v>
      </c>
      <c r="V162" s="246">
        <v>-217734</v>
      </c>
      <c r="W162" s="246">
        <v>-197537</v>
      </c>
      <c r="X162" s="246">
        <v>-276589</v>
      </c>
      <c r="Y162" s="246">
        <v>-264644</v>
      </c>
      <c r="Z162" s="246">
        <v>-264812</v>
      </c>
      <c r="AA162" s="246">
        <v>-255064</v>
      </c>
      <c r="AB162" s="246">
        <v>-234804</v>
      </c>
    </row>
    <row r="163" spans="1:28">
      <c r="B163" s="254"/>
      <c r="O163" s="311"/>
      <c r="P163" s="321"/>
    </row>
    <row r="164" spans="1:28">
      <c r="A164" s="166" t="s">
        <v>79</v>
      </c>
      <c r="B164" s="202" t="s">
        <v>80</v>
      </c>
      <c r="C164" s="168">
        <v>270580</v>
      </c>
      <c r="D164" s="168">
        <v>276245</v>
      </c>
      <c r="E164" s="168">
        <v>296062</v>
      </c>
      <c r="F164" s="168">
        <v>275397</v>
      </c>
      <c r="G164" s="168">
        <v>253686</v>
      </c>
      <c r="H164" s="168">
        <v>337035</v>
      </c>
      <c r="I164" s="168">
        <v>405667</v>
      </c>
      <c r="J164" s="168">
        <v>426259</v>
      </c>
      <c r="K164" s="168">
        <v>435421</v>
      </c>
      <c r="L164" s="168">
        <v>460518</v>
      </c>
      <c r="M164" s="168">
        <v>467189</v>
      </c>
      <c r="N164" s="168">
        <v>463024</v>
      </c>
      <c r="O164" s="255" t="s">
        <v>79</v>
      </c>
      <c r="P164" s="322" t="s">
        <v>80</v>
      </c>
      <c r="Q164" s="168">
        <v>466815</v>
      </c>
      <c r="R164" s="168">
        <v>481475</v>
      </c>
      <c r="S164" s="168">
        <v>503783</v>
      </c>
      <c r="T164" s="168">
        <v>474671</v>
      </c>
      <c r="U164" s="168">
        <v>449912</v>
      </c>
      <c r="V164" s="168">
        <v>495578</v>
      </c>
      <c r="W164" s="168">
        <v>507589</v>
      </c>
      <c r="X164" s="168">
        <v>653772</v>
      </c>
      <c r="Y164" s="168">
        <v>770442</v>
      </c>
      <c r="Z164" s="168">
        <v>794697</v>
      </c>
      <c r="AA164" s="168">
        <v>798308</v>
      </c>
      <c r="AB164" s="168">
        <v>805312</v>
      </c>
    </row>
    <row r="165" spans="1:28">
      <c r="O165" s="311"/>
      <c r="P165" s="311"/>
    </row>
    <row r="166" spans="1:28">
      <c r="O166" s="236" t="s">
        <v>609</v>
      </c>
    </row>
    <row r="167" spans="1:28">
      <c r="O167" s="236" t="s">
        <v>610</v>
      </c>
    </row>
    <row r="168" spans="1:28">
      <c r="O168" s="236" t="s">
        <v>616</v>
      </c>
    </row>
    <row r="169" spans="1:28">
      <c r="O169" s="236" t="s">
        <v>617</v>
      </c>
    </row>
    <row r="170" spans="1:28">
      <c r="O170" s="236" t="s">
        <v>614</v>
      </c>
    </row>
    <row r="171" spans="1:28">
      <c r="O171" s="236" t="s">
        <v>615</v>
      </c>
    </row>
    <row r="172" spans="1:28">
      <c r="O172" s="311"/>
      <c r="P172" s="311"/>
    </row>
    <row r="173" spans="1:28">
      <c r="O173" s="311"/>
      <c r="P173" s="311"/>
    </row>
    <row r="174" spans="1:28">
      <c r="O174" s="311"/>
      <c r="P174" s="311"/>
    </row>
    <row r="175" spans="1:28">
      <c r="O175" s="311"/>
      <c r="P175" s="311"/>
    </row>
    <row r="176" spans="1:28">
      <c r="O176" s="311"/>
      <c r="P176" s="311"/>
    </row>
    <row r="177" spans="15:16">
      <c r="O177" s="311"/>
      <c r="P177" s="311"/>
    </row>
    <row r="178" spans="15:16">
      <c r="O178" s="311"/>
      <c r="P178" s="311"/>
    </row>
    <row r="179" spans="15:16">
      <c r="O179" s="311"/>
      <c r="P179" s="311"/>
    </row>
    <row r="180" spans="15:16">
      <c r="O180" s="311"/>
      <c r="P180" s="311"/>
    </row>
    <row r="181" spans="15:16">
      <c r="O181" s="311"/>
      <c r="P181" s="311"/>
    </row>
    <row r="182" spans="15:16">
      <c r="O182" s="311"/>
      <c r="P182" s="311"/>
    </row>
    <row r="183" spans="15:16">
      <c r="O183" s="311"/>
      <c r="P183" s="311"/>
    </row>
    <row r="184" spans="15:16">
      <c r="O184" s="311"/>
      <c r="P184" s="311"/>
    </row>
    <row r="185" spans="15:16">
      <c r="O185" s="311"/>
      <c r="P185" s="311"/>
    </row>
    <row r="186" spans="15:16">
      <c r="O186" s="311"/>
      <c r="P186" s="311"/>
    </row>
    <row r="187" spans="15:16">
      <c r="O187" s="311"/>
      <c r="P187" s="311"/>
    </row>
    <row r="188" spans="15:16">
      <c r="O188" s="311"/>
      <c r="P188" s="311"/>
    </row>
    <row r="189" spans="15:16">
      <c r="O189" s="311"/>
      <c r="P189" s="311"/>
    </row>
    <row r="190" spans="15:16">
      <c r="O190" s="311"/>
      <c r="P190" s="311"/>
    </row>
    <row r="191" spans="15:16">
      <c r="O191" s="311"/>
      <c r="P191" s="311"/>
    </row>
    <row r="192" spans="15:16">
      <c r="O192" s="311"/>
      <c r="P192" s="311"/>
    </row>
    <row r="193" spans="15:16">
      <c r="O193" s="311"/>
      <c r="P193" s="311"/>
    </row>
    <row r="194" spans="15:16">
      <c r="O194" s="311"/>
      <c r="P194" s="311"/>
    </row>
    <row r="195" spans="15:16">
      <c r="O195" s="311"/>
      <c r="P195" s="311"/>
    </row>
    <row r="196" spans="15:16">
      <c r="O196" s="311"/>
      <c r="P196" s="311"/>
    </row>
    <row r="197" spans="15:16">
      <c r="O197" s="311"/>
      <c r="P197" s="311"/>
    </row>
    <row r="198" spans="15:16">
      <c r="O198" s="311"/>
      <c r="P198" s="311"/>
    </row>
    <row r="199" spans="15:16">
      <c r="O199" s="311"/>
      <c r="P199" s="311"/>
    </row>
    <row r="200" spans="15:16">
      <c r="O200" s="311"/>
      <c r="P200" s="311"/>
    </row>
    <row r="201" spans="15:16">
      <c r="O201" s="311"/>
      <c r="P201" s="311"/>
    </row>
    <row r="202" spans="15:16">
      <c r="O202" s="311"/>
      <c r="P202" s="311"/>
    </row>
    <row r="203" spans="15:16">
      <c r="O203" s="311"/>
      <c r="P203" s="311"/>
    </row>
    <row r="204" spans="15:16">
      <c r="O204" s="311"/>
      <c r="P204" s="311"/>
    </row>
    <row r="205" spans="15:16">
      <c r="O205" s="311"/>
      <c r="P205" s="311"/>
    </row>
    <row r="206" spans="15:16">
      <c r="O206" s="311"/>
      <c r="P206" s="311"/>
    </row>
    <row r="207" spans="15:16">
      <c r="O207" s="311"/>
      <c r="P207" s="311"/>
    </row>
    <row r="208" spans="15:16">
      <c r="O208" s="311"/>
      <c r="P208" s="311"/>
    </row>
    <row r="209" spans="15:16">
      <c r="O209" s="311"/>
      <c r="P209" s="311"/>
    </row>
    <row r="210" spans="15:16">
      <c r="O210" s="311"/>
      <c r="P210" s="311"/>
    </row>
    <row r="211" spans="15:16">
      <c r="O211" s="311"/>
      <c r="P211" s="311"/>
    </row>
    <row r="212" spans="15:16">
      <c r="O212" s="311"/>
      <c r="P212" s="311"/>
    </row>
    <row r="213" spans="15:16">
      <c r="O213" s="311"/>
      <c r="P213" s="311"/>
    </row>
    <row r="214" spans="15:16">
      <c r="O214" s="311"/>
      <c r="P214" s="311"/>
    </row>
    <row r="215" spans="15:16">
      <c r="O215" s="311"/>
      <c r="P215" s="311"/>
    </row>
    <row r="216" spans="15:16">
      <c r="O216" s="311"/>
      <c r="P216" s="311"/>
    </row>
    <row r="217" spans="15:16">
      <c r="O217" s="311"/>
      <c r="P217" s="311"/>
    </row>
    <row r="218" spans="15:16">
      <c r="O218" s="311"/>
      <c r="P218" s="311"/>
    </row>
    <row r="219" spans="15:16">
      <c r="O219" s="311"/>
      <c r="P219" s="311"/>
    </row>
    <row r="220" spans="15:16">
      <c r="O220" s="311"/>
      <c r="P220" s="311"/>
    </row>
    <row r="221" spans="15:16">
      <c r="O221" s="311"/>
      <c r="P221" s="311"/>
    </row>
    <row r="222" spans="15:16">
      <c r="O222" s="311"/>
      <c r="P222" s="311"/>
    </row>
    <row r="223" spans="15:16">
      <c r="O223" s="311"/>
      <c r="P223" s="311"/>
    </row>
    <row r="224" spans="15:16">
      <c r="O224" s="311"/>
      <c r="P224" s="311"/>
    </row>
    <row r="225" spans="15:16">
      <c r="O225" s="311"/>
      <c r="P225" s="311"/>
    </row>
    <row r="226" spans="15:16">
      <c r="O226" s="311"/>
      <c r="P226" s="311"/>
    </row>
    <row r="227" spans="15:16">
      <c r="O227" s="311"/>
      <c r="P227" s="311"/>
    </row>
    <row r="228" spans="15:16">
      <c r="O228" s="311"/>
      <c r="P228" s="311"/>
    </row>
    <row r="229" spans="15:16">
      <c r="O229" s="311"/>
      <c r="P229" s="311"/>
    </row>
    <row r="230" spans="15:16">
      <c r="O230" s="311"/>
      <c r="P230" s="311"/>
    </row>
    <row r="231" spans="15:16">
      <c r="O231" s="311"/>
      <c r="P231" s="311"/>
    </row>
    <row r="232" spans="15:16">
      <c r="O232" s="311"/>
      <c r="P232" s="311"/>
    </row>
    <row r="233" spans="15:16">
      <c r="O233" s="311"/>
      <c r="P233" s="311"/>
    </row>
    <row r="234" spans="15:16">
      <c r="O234" s="311"/>
      <c r="P234" s="311"/>
    </row>
    <row r="235" spans="15:16">
      <c r="O235" s="311"/>
      <c r="P235" s="311"/>
    </row>
    <row r="236" spans="15:16">
      <c r="O236" s="311"/>
      <c r="P236" s="311"/>
    </row>
    <row r="237" spans="15:16">
      <c r="O237" s="311"/>
      <c r="P237" s="311"/>
    </row>
    <row r="238" spans="15:16">
      <c r="O238" s="311"/>
      <c r="P238" s="311"/>
    </row>
    <row r="239" spans="15:16">
      <c r="O239" s="311"/>
      <c r="P239" s="311"/>
    </row>
    <row r="240" spans="15:16">
      <c r="O240" s="311"/>
      <c r="P240" s="311"/>
    </row>
    <row r="241" spans="15:16">
      <c r="O241" s="311"/>
      <c r="P241" s="311"/>
    </row>
    <row r="242" spans="15:16">
      <c r="O242" s="311"/>
      <c r="P242" s="311"/>
    </row>
    <row r="243" spans="15:16">
      <c r="O243" s="311"/>
      <c r="P243" s="311"/>
    </row>
    <row r="244" spans="15:16">
      <c r="O244" s="311"/>
      <c r="P244" s="311"/>
    </row>
    <row r="245" spans="15:16">
      <c r="O245" s="311"/>
      <c r="P245" s="311"/>
    </row>
    <row r="246" spans="15:16">
      <c r="O246" s="311"/>
      <c r="P246" s="311"/>
    </row>
    <row r="247" spans="15:16">
      <c r="O247" s="311"/>
      <c r="P247" s="311"/>
    </row>
    <row r="248" spans="15:16">
      <c r="O248" s="311"/>
      <c r="P248" s="311"/>
    </row>
    <row r="249" spans="15:16">
      <c r="O249" s="311"/>
      <c r="P249" s="311"/>
    </row>
    <row r="250" spans="15:16">
      <c r="O250" s="311"/>
      <c r="P250" s="311"/>
    </row>
    <row r="251" spans="15:16">
      <c r="O251" s="311"/>
      <c r="P251" s="311"/>
    </row>
    <row r="252" spans="15:16">
      <c r="O252" s="311"/>
      <c r="P252" s="311"/>
    </row>
    <row r="253" spans="15:16">
      <c r="O253" s="311"/>
      <c r="P253" s="311"/>
    </row>
    <row r="254" spans="15:16">
      <c r="O254" s="311"/>
      <c r="P254" s="311"/>
    </row>
    <row r="255" spans="15:16">
      <c r="O255" s="311"/>
      <c r="P255" s="311"/>
    </row>
    <row r="256" spans="15:16">
      <c r="O256" s="311"/>
      <c r="P256" s="311"/>
    </row>
    <row r="257" spans="15:16">
      <c r="O257" s="311"/>
      <c r="P257" s="311"/>
    </row>
    <row r="258" spans="15:16">
      <c r="O258" s="311"/>
      <c r="P258" s="311"/>
    </row>
    <row r="259" spans="15:16">
      <c r="O259" s="311"/>
      <c r="P259" s="311"/>
    </row>
    <row r="260" spans="15:16">
      <c r="O260" s="311"/>
      <c r="P260" s="311"/>
    </row>
    <row r="261" spans="15:16">
      <c r="O261" s="311"/>
      <c r="P261" s="311"/>
    </row>
    <row r="262" spans="15:16">
      <c r="O262" s="311"/>
      <c r="P262" s="311"/>
    </row>
    <row r="263" spans="15:16">
      <c r="O263" s="311"/>
      <c r="P263" s="311"/>
    </row>
    <row r="264" spans="15:16">
      <c r="O264" s="311"/>
      <c r="P264" s="311"/>
    </row>
    <row r="265" spans="15:16">
      <c r="O265" s="311"/>
      <c r="P265" s="311"/>
    </row>
    <row r="266" spans="15:16">
      <c r="O266" s="311"/>
      <c r="P266" s="311"/>
    </row>
    <row r="267" spans="15:16">
      <c r="O267" s="311"/>
      <c r="P267" s="311"/>
    </row>
    <row r="268" spans="15:16">
      <c r="O268" s="311"/>
      <c r="P268" s="311"/>
    </row>
    <row r="269" spans="15:16">
      <c r="O269" s="311"/>
      <c r="P269" s="311"/>
    </row>
    <row r="270" spans="15:16">
      <c r="O270" s="311"/>
      <c r="P270" s="311"/>
    </row>
    <row r="271" spans="15:16">
      <c r="O271" s="311"/>
      <c r="P271" s="311"/>
    </row>
    <row r="272" spans="15:16">
      <c r="O272" s="311"/>
      <c r="P272" s="311"/>
    </row>
    <row r="273" spans="15:16">
      <c r="O273" s="311"/>
      <c r="P273" s="311"/>
    </row>
    <row r="274" spans="15:16">
      <c r="O274" s="311"/>
      <c r="P274" s="311"/>
    </row>
    <row r="275" spans="15:16">
      <c r="O275" s="311"/>
      <c r="P275" s="311"/>
    </row>
    <row r="276" spans="15:16">
      <c r="O276" s="311"/>
      <c r="P276" s="311"/>
    </row>
    <row r="277" spans="15:16">
      <c r="O277" s="311"/>
      <c r="P277" s="311"/>
    </row>
    <row r="278" spans="15:16">
      <c r="O278" s="311"/>
      <c r="P278" s="311"/>
    </row>
    <row r="279" spans="15:16">
      <c r="O279" s="311"/>
      <c r="P279" s="311"/>
    </row>
    <row r="280" spans="15:16">
      <c r="O280" s="311"/>
      <c r="P280" s="311"/>
    </row>
    <row r="281" spans="15:16">
      <c r="O281" s="311"/>
      <c r="P281" s="311"/>
    </row>
    <row r="282" spans="15:16">
      <c r="O282" s="311"/>
      <c r="P282" s="311"/>
    </row>
    <row r="283" spans="15:16">
      <c r="O283" s="311"/>
      <c r="P283" s="311"/>
    </row>
    <row r="284" spans="15:16">
      <c r="O284" s="311"/>
      <c r="P284" s="311"/>
    </row>
    <row r="285" spans="15:16">
      <c r="O285" s="311"/>
      <c r="P285" s="311"/>
    </row>
    <row r="286" spans="15:16">
      <c r="O286" s="311"/>
      <c r="P286" s="311"/>
    </row>
    <row r="287" spans="15:16">
      <c r="O287" s="311"/>
      <c r="P287" s="311"/>
    </row>
    <row r="288" spans="15:16">
      <c r="O288" s="311"/>
      <c r="P288" s="311"/>
    </row>
    <row r="289" spans="15:16">
      <c r="O289" s="311"/>
      <c r="P289" s="311"/>
    </row>
    <row r="290" spans="15:16">
      <c r="O290" s="311"/>
      <c r="P290" s="311"/>
    </row>
  </sheetData>
  <hyperlinks>
    <hyperlink ref="O1" location="'Table of Contents'!A1" display="Powrót do spisu treści"/>
    <hyperlink ref="P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4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tabColor rgb="FFB2E0B4"/>
    <pageSetUpPr fitToPage="1"/>
  </sheetPr>
  <dimension ref="A1:AK138"/>
  <sheetViews>
    <sheetView showGridLines="0" zoomScale="85" zoomScaleNormal="85" workbookViewId="0">
      <selection activeCell="C4" sqref="C4"/>
    </sheetView>
  </sheetViews>
  <sheetFormatPr defaultColWidth="10.28515625" defaultRowHeight="14.25" outlineLevelCol="1"/>
  <cols>
    <col min="1" max="1" width="45.42578125" style="2" customWidth="1"/>
    <col min="2" max="2" width="37.5703125" style="2" customWidth="1"/>
    <col min="3" max="14" width="12.140625" style="2" customWidth="1"/>
    <col min="15" max="15" width="43.42578125" style="2" customWidth="1"/>
    <col min="16" max="16" width="43.42578125" style="2" customWidth="1" outlineLevel="1"/>
    <col min="17" max="22" width="12" style="2" customWidth="1"/>
    <col min="23" max="32" width="12.140625" style="2" bestFit="1" customWidth="1"/>
    <col min="33" max="33" width="12.140625" style="10" bestFit="1" customWidth="1"/>
    <col min="34" max="34" width="12" style="2" customWidth="1"/>
    <col min="35" max="35" width="11.5703125" style="2" customWidth="1"/>
    <col min="36" max="36" width="11.28515625" style="2" bestFit="1" customWidth="1"/>
    <col min="37" max="37" width="1.7109375" style="2" customWidth="1"/>
    <col min="38" max="38" width="11.5703125" style="2" customWidth="1"/>
    <col min="39" max="39" width="10.5703125" style="2" bestFit="1" customWidth="1"/>
    <col min="40" max="16384" width="10.28515625" style="2"/>
  </cols>
  <sheetData>
    <row r="1" spans="1:37">
      <c r="A1" s="43" t="s">
        <v>0</v>
      </c>
      <c r="B1" s="43" t="s">
        <v>1</v>
      </c>
      <c r="O1" s="43" t="s">
        <v>0</v>
      </c>
      <c r="P1" s="43" t="s">
        <v>1</v>
      </c>
      <c r="Q1" s="12"/>
      <c r="R1" s="12"/>
      <c r="S1" s="12"/>
      <c r="T1" s="12"/>
      <c r="U1" s="12"/>
      <c r="V1" s="12"/>
      <c r="W1" s="30"/>
      <c r="X1" s="30"/>
      <c r="Y1" s="30"/>
      <c r="Z1" s="30"/>
      <c r="AA1" s="30"/>
      <c r="AB1" s="30"/>
      <c r="AC1" s="30"/>
      <c r="AD1" s="30"/>
      <c r="AE1" s="30"/>
      <c r="AF1" s="30"/>
      <c r="AG1" s="30"/>
      <c r="AH1" s="30"/>
      <c r="AI1" s="12"/>
      <c r="AJ1" s="12"/>
      <c r="AK1" s="106"/>
    </row>
    <row r="2" spans="1:37">
      <c r="O2" s="12"/>
      <c r="P2" s="12"/>
      <c r="Q2" s="12"/>
      <c r="R2" s="12"/>
      <c r="S2" s="12"/>
      <c r="T2" s="12"/>
      <c r="U2" s="12"/>
      <c r="V2" s="12"/>
      <c r="W2" s="30"/>
      <c r="X2" s="30"/>
      <c r="Y2" s="30"/>
      <c r="Z2" s="30"/>
      <c r="AA2" s="30"/>
      <c r="AB2" s="30"/>
      <c r="AC2" s="30"/>
      <c r="AD2" s="30"/>
      <c r="AE2" s="30"/>
      <c r="AF2" s="30"/>
      <c r="AG2" s="30"/>
      <c r="AH2" s="30"/>
      <c r="AI2" s="12"/>
      <c r="AJ2" s="12"/>
      <c r="AK2" s="106"/>
    </row>
    <row r="3" spans="1:37">
      <c r="A3" s="13" t="s">
        <v>2</v>
      </c>
      <c r="B3" s="13" t="s">
        <v>3</v>
      </c>
      <c r="O3" s="13" t="s">
        <v>2</v>
      </c>
      <c r="P3" s="13" t="s">
        <v>3</v>
      </c>
      <c r="Q3" s="13"/>
      <c r="R3" s="13"/>
      <c r="S3" s="13"/>
      <c r="T3" s="13"/>
      <c r="U3" s="13"/>
      <c r="V3" s="13"/>
      <c r="W3" s="13"/>
      <c r="X3" s="13"/>
      <c r="Y3" s="13"/>
      <c r="Z3" s="13"/>
      <c r="AA3" s="13"/>
      <c r="AB3" s="13"/>
      <c r="AC3" s="13"/>
      <c r="AD3" s="13"/>
      <c r="AE3" s="13"/>
      <c r="AF3" s="13"/>
      <c r="AG3" s="13"/>
      <c r="AH3" s="13"/>
    </row>
    <row r="4" spans="1:37" ht="30" customHeight="1">
      <c r="A4" s="31" t="s">
        <v>499</v>
      </c>
      <c r="B4" s="31" t="s">
        <v>500</v>
      </c>
      <c r="C4" s="8">
        <v>43830</v>
      </c>
      <c r="D4" s="8">
        <v>43738</v>
      </c>
      <c r="E4" s="8">
        <v>43646</v>
      </c>
      <c r="F4" s="8">
        <v>43555</v>
      </c>
      <c r="G4" s="8">
        <v>43465</v>
      </c>
      <c r="H4" s="8">
        <v>43373</v>
      </c>
      <c r="I4" s="8">
        <v>43281</v>
      </c>
      <c r="J4" s="8" t="s">
        <v>451</v>
      </c>
      <c r="K4" s="8" t="s">
        <v>449</v>
      </c>
      <c r="L4" s="8" t="s">
        <v>445</v>
      </c>
      <c r="M4" s="8" t="s">
        <v>441</v>
      </c>
      <c r="N4" s="8" t="s">
        <v>439</v>
      </c>
      <c r="O4" s="31" t="s">
        <v>22</v>
      </c>
      <c r="P4" s="31" t="s">
        <v>23</v>
      </c>
      <c r="Q4" s="8" t="s">
        <v>437</v>
      </c>
      <c r="R4" s="8" t="s">
        <v>430</v>
      </c>
      <c r="S4" s="8" t="s">
        <v>418</v>
      </c>
      <c r="T4" s="8" t="s">
        <v>400</v>
      </c>
      <c r="U4" s="8" t="s">
        <v>379</v>
      </c>
      <c r="V4" s="8" t="s">
        <v>367</v>
      </c>
      <c r="W4" s="8" t="s">
        <v>6</v>
      </c>
      <c r="X4" s="8" t="s">
        <v>7</v>
      </c>
      <c r="Y4" s="8" t="s">
        <v>8</v>
      </c>
      <c r="Z4" s="8" t="s">
        <v>9</v>
      </c>
      <c r="AA4" s="8" t="s">
        <v>10</v>
      </c>
      <c r="AB4" s="8" t="s">
        <v>11</v>
      </c>
    </row>
    <row r="5" spans="1:37">
      <c r="A5" s="11" t="s">
        <v>501</v>
      </c>
      <c r="B5" s="266" t="s">
        <v>502</v>
      </c>
      <c r="O5" s="11" t="s">
        <v>110</v>
      </c>
      <c r="P5" s="266" t="s">
        <v>19</v>
      </c>
      <c r="Q5" s="44"/>
      <c r="R5" s="44"/>
      <c r="S5" s="44"/>
      <c r="T5" s="44"/>
      <c r="U5" s="44"/>
      <c r="V5" s="44"/>
      <c r="W5" s="44"/>
      <c r="X5" s="44"/>
      <c r="Y5" s="44"/>
      <c r="Z5" s="44"/>
      <c r="AA5" s="44"/>
      <c r="AB5" s="44"/>
    </row>
    <row r="6" spans="1:37" ht="14.25" customHeight="1">
      <c r="A6" s="45" t="s">
        <v>475</v>
      </c>
      <c r="B6" s="281" t="s">
        <v>476</v>
      </c>
      <c r="C6" s="24">
        <v>268045</v>
      </c>
      <c r="D6" s="24">
        <v>197191</v>
      </c>
      <c r="E6" s="24">
        <v>134293</v>
      </c>
      <c r="F6" s="24">
        <v>71167</v>
      </c>
      <c r="G6" s="24">
        <v>214180</v>
      </c>
      <c r="H6" s="24">
        <v>151689</v>
      </c>
      <c r="I6" s="24">
        <v>99167</v>
      </c>
      <c r="J6" s="24">
        <v>47237</v>
      </c>
      <c r="K6" s="24">
        <v>194083.03375999999</v>
      </c>
      <c r="L6" s="24">
        <v>161845</v>
      </c>
      <c r="M6" s="24">
        <v>110726</v>
      </c>
      <c r="N6" s="24">
        <v>57815</v>
      </c>
      <c r="O6" s="45" t="s">
        <v>589</v>
      </c>
      <c r="P6" s="281" t="s">
        <v>590</v>
      </c>
      <c r="Q6" s="24">
        <v>196667</v>
      </c>
      <c r="R6" s="24">
        <v>144904</v>
      </c>
      <c r="S6" s="24">
        <v>99080</v>
      </c>
      <c r="T6" s="24">
        <v>48447</v>
      </c>
      <c r="U6" s="24">
        <v>155724</v>
      </c>
      <c r="V6" s="24">
        <v>111176</v>
      </c>
      <c r="W6" s="24">
        <v>68644</v>
      </c>
      <c r="X6" s="24">
        <v>26932</v>
      </c>
      <c r="Y6" s="24">
        <v>103939</v>
      </c>
      <c r="Z6" s="24">
        <v>76159.399999999994</v>
      </c>
      <c r="AA6" s="24">
        <v>49737</v>
      </c>
      <c r="AB6" s="24">
        <v>24483</v>
      </c>
    </row>
    <row r="7" spans="1:37" ht="14.25" customHeight="1">
      <c r="A7" s="45" t="s">
        <v>477</v>
      </c>
      <c r="B7" s="281" t="s">
        <v>478</v>
      </c>
      <c r="C7" s="24">
        <v>138333</v>
      </c>
      <c r="D7" s="24">
        <v>103378</v>
      </c>
      <c r="E7" s="24">
        <v>67596</v>
      </c>
      <c r="F7" s="24">
        <v>34123</v>
      </c>
      <c r="G7" s="24">
        <v>107258</v>
      </c>
      <c r="H7" s="24">
        <v>76089</v>
      </c>
      <c r="I7" s="24">
        <v>49201</v>
      </c>
      <c r="J7" s="24">
        <v>25033</v>
      </c>
      <c r="K7" s="24">
        <v>106097</v>
      </c>
      <c r="L7" s="24">
        <v>74934</v>
      </c>
      <c r="M7" s="24">
        <v>50314</v>
      </c>
      <c r="N7" s="24">
        <v>24125</v>
      </c>
      <c r="O7" s="45" t="s">
        <v>443</v>
      </c>
      <c r="P7" s="281" t="s">
        <v>444</v>
      </c>
      <c r="Q7" s="24">
        <v>180851</v>
      </c>
      <c r="R7" s="24">
        <v>139998</v>
      </c>
      <c r="S7" s="24">
        <v>93960</v>
      </c>
      <c r="T7" s="24">
        <v>47410</v>
      </c>
      <c r="U7" s="24">
        <v>159192</v>
      </c>
      <c r="V7" s="24">
        <v>114012</v>
      </c>
      <c r="W7" s="24">
        <v>68674</v>
      </c>
      <c r="X7" s="24">
        <v>29366</v>
      </c>
      <c r="Y7" s="24">
        <v>122710</v>
      </c>
      <c r="Z7" s="24">
        <v>91740.4</v>
      </c>
      <c r="AA7" s="24">
        <v>60273</v>
      </c>
      <c r="AB7" s="24">
        <v>28063</v>
      </c>
    </row>
    <row r="8" spans="1:37" ht="14.25" customHeight="1">
      <c r="A8" s="45" t="s">
        <v>479</v>
      </c>
      <c r="B8" s="281" t="s">
        <v>480</v>
      </c>
      <c r="C8" s="24">
        <v>39742</v>
      </c>
      <c r="D8" s="24">
        <v>30074</v>
      </c>
      <c r="E8" s="24">
        <v>19716</v>
      </c>
      <c r="F8" s="24">
        <v>10171</v>
      </c>
      <c r="G8" s="24">
        <v>22440</v>
      </c>
      <c r="H8" s="24">
        <v>13371</v>
      </c>
      <c r="I8" s="24">
        <v>8833</v>
      </c>
      <c r="J8" s="24">
        <v>4191</v>
      </c>
      <c r="K8" s="24">
        <v>19475</v>
      </c>
      <c r="L8" s="24">
        <v>14163</v>
      </c>
      <c r="M8" s="24">
        <v>8974</v>
      </c>
      <c r="N8" s="24">
        <v>4072</v>
      </c>
      <c r="O8" s="45" t="s">
        <v>111</v>
      </c>
      <c r="P8" s="281" t="s">
        <v>112</v>
      </c>
      <c r="Q8" s="24">
        <v>27957</v>
      </c>
      <c r="R8" s="24">
        <v>20842</v>
      </c>
      <c r="S8" s="24">
        <v>13346</v>
      </c>
      <c r="T8" s="24">
        <v>6789</v>
      </c>
      <c r="U8" s="24">
        <v>21876</v>
      </c>
      <c r="V8" s="24">
        <v>14715</v>
      </c>
      <c r="W8" s="24">
        <v>7260</v>
      </c>
      <c r="X8" s="24">
        <v>2014</v>
      </c>
      <c r="Y8" s="24">
        <v>7914</v>
      </c>
      <c r="Z8" s="24">
        <v>5771</v>
      </c>
      <c r="AA8" s="24">
        <v>3952</v>
      </c>
      <c r="AB8" s="24">
        <v>2014</v>
      </c>
    </row>
    <row r="9" spans="1:37" ht="14.25" customHeight="1">
      <c r="A9" s="45" t="s">
        <v>481</v>
      </c>
      <c r="B9" s="281" t="s">
        <v>482</v>
      </c>
      <c r="C9" s="24">
        <v>101877</v>
      </c>
      <c r="D9" s="24">
        <v>77736</v>
      </c>
      <c r="E9" s="24">
        <v>52959</v>
      </c>
      <c r="F9" s="24">
        <v>26631</v>
      </c>
      <c r="G9" s="24">
        <v>59568</v>
      </c>
      <c r="H9" s="24">
        <v>36694</v>
      </c>
      <c r="I9" s="24">
        <v>24097</v>
      </c>
      <c r="J9" s="24">
        <v>11892</v>
      </c>
      <c r="K9" s="24">
        <v>49384</v>
      </c>
      <c r="L9" s="24">
        <v>37629</v>
      </c>
      <c r="M9" s="24">
        <v>25016</v>
      </c>
      <c r="N9" s="24">
        <v>12479</v>
      </c>
      <c r="O9" s="45" t="s">
        <v>113</v>
      </c>
      <c r="P9" s="281" t="s">
        <v>114</v>
      </c>
      <c r="Q9" s="24">
        <v>17413</v>
      </c>
      <c r="R9" s="24">
        <v>15557</v>
      </c>
      <c r="S9" s="24">
        <v>11663</v>
      </c>
      <c r="T9" s="24">
        <v>5631</v>
      </c>
      <c r="U9" s="24">
        <v>25001</v>
      </c>
      <c r="V9" s="24">
        <v>18482</v>
      </c>
      <c r="W9" s="24">
        <v>11800</v>
      </c>
      <c r="X9" s="24">
        <v>5352</v>
      </c>
      <c r="Y9" s="24">
        <v>23383</v>
      </c>
      <c r="Z9" s="24">
        <v>17836</v>
      </c>
      <c r="AA9" s="24">
        <v>9508</v>
      </c>
      <c r="AB9" s="24">
        <v>5000</v>
      </c>
    </row>
    <row r="10" spans="1:37" ht="14.25" customHeight="1">
      <c r="A10" s="45" t="s">
        <v>483</v>
      </c>
      <c r="B10" s="281" t="s">
        <v>484</v>
      </c>
      <c r="C10" s="24">
        <v>57625</v>
      </c>
      <c r="D10" s="24">
        <v>43745</v>
      </c>
      <c r="E10" s="24">
        <v>29302</v>
      </c>
      <c r="F10" s="24">
        <v>14622</v>
      </c>
      <c r="G10" s="24">
        <v>38512</v>
      </c>
      <c r="H10" s="24">
        <v>24992</v>
      </c>
      <c r="I10" s="24">
        <v>16251</v>
      </c>
      <c r="J10" s="24">
        <v>8090</v>
      </c>
      <c r="K10" s="24">
        <v>29430</v>
      </c>
      <c r="L10" s="24">
        <v>20762</v>
      </c>
      <c r="M10" s="24">
        <v>13600</v>
      </c>
      <c r="N10" s="24">
        <v>6674</v>
      </c>
      <c r="O10" s="45" t="s">
        <v>115</v>
      </c>
      <c r="P10" s="281" t="s">
        <v>116</v>
      </c>
      <c r="Q10" s="24">
        <v>78861</v>
      </c>
      <c r="R10" s="24">
        <v>59569</v>
      </c>
      <c r="S10" s="24">
        <v>38033</v>
      </c>
      <c r="T10" s="24">
        <v>19411</v>
      </c>
      <c r="U10" s="24">
        <v>70836</v>
      </c>
      <c r="V10" s="24">
        <v>49350</v>
      </c>
      <c r="W10" s="24">
        <v>30426</v>
      </c>
      <c r="X10" s="24">
        <v>13535</v>
      </c>
      <c r="Y10" s="24">
        <v>79993</v>
      </c>
      <c r="Z10" s="24">
        <v>61699.6</v>
      </c>
      <c r="AA10" s="24">
        <v>43619</v>
      </c>
      <c r="AB10" s="24">
        <v>20676</v>
      </c>
    </row>
    <row r="11" spans="1:37" ht="14.25" customHeight="1">
      <c r="A11" s="46" t="s">
        <v>485</v>
      </c>
      <c r="B11" s="281" t="s">
        <v>486</v>
      </c>
      <c r="C11" s="24">
        <v>117935</v>
      </c>
      <c r="D11" s="24">
        <v>84439</v>
      </c>
      <c r="E11" s="24">
        <v>57500</v>
      </c>
      <c r="F11" s="24">
        <v>25975</v>
      </c>
      <c r="G11" s="24">
        <v>91249</v>
      </c>
      <c r="H11" s="24">
        <v>65000</v>
      </c>
      <c r="I11" s="24">
        <v>44635</v>
      </c>
      <c r="J11" s="24">
        <v>17909</v>
      </c>
      <c r="K11" s="24">
        <v>49330</v>
      </c>
      <c r="L11" s="24">
        <v>34922</v>
      </c>
      <c r="M11" s="24">
        <v>21874</v>
      </c>
      <c r="N11" s="24">
        <v>9292</v>
      </c>
      <c r="O11" s="46" t="s">
        <v>117</v>
      </c>
      <c r="P11" s="281" t="s">
        <v>118</v>
      </c>
      <c r="Q11" s="24">
        <v>52452</v>
      </c>
      <c r="R11" s="24">
        <v>35282</v>
      </c>
      <c r="S11" s="24">
        <v>18197</v>
      </c>
      <c r="T11" s="24">
        <v>12463</v>
      </c>
      <c r="U11" s="24">
        <v>27946</v>
      </c>
      <c r="V11" s="24">
        <v>18515</v>
      </c>
      <c r="W11" s="24">
        <v>11430</v>
      </c>
      <c r="X11" s="24">
        <v>3887</v>
      </c>
      <c r="Y11" s="24">
        <v>11600</v>
      </c>
      <c r="Z11" s="24">
        <v>10581.6</v>
      </c>
      <c r="AA11" s="24">
        <v>7018</v>
      </c>
      <c r="AB11" s="24">
        <v>2952</v>
      </c>
    </row>
    <row r="12" spans="1:37" ht="14.25" customHeight="1">
      <c r="A12" s="47" t="s">
        <v>487</v>
      </c>
      <c r="B12" s="281" t="s">
        <v>488</v>
      </c>
      <c r="C12" s="24">
        <v>216707</v>
      </c>
      <c r="D12" s="24">
        <v>163140</v>
      </c>
      <c r="E12" s="24">
        <v>101511</v>
      </c>
      <c r="F12" s="24">
        <v>48374</v>
      </c>
      <c r="G12" s="24">
        <v>118879</v>
      </c>
      <c r="H12" s="24">
        <v>79246</v>
      </c>
      <c r="I12" s="24">
        <v>50143</v>
      </c>
      <c r="J12" s="24">
        <v>22400</v>
      </c>
      <c r="K12" s="24">
        <v>90449</v>
      </c>
      <c r="L12" s="24">
        <v>66493</v>
      </c>
      <c r="M12" s="24">
        <v>44655</v>
      </c>
      <c r="N12" s="24">
        <v>19053</v>
      </c>
      <c r="O12" s="47" t="s">
        <v>119</v>
      </c>
      <c r="P12" s="281" t="s">
        <v>120</v>
      </c>
      <c r="Q12" s="24">
        <v>9092</v>
      </c>
      <c r="R12" s="24">
        <v>5412</v>
      </c>
      <c r="S12" s="24">
        <v>2115</v>
      </c>
      <c r="T12" s="24">
        <v>902</v>
      </c>
      <c r="U12" s="24">
        <v>4367</v>
      </c>
      <c r="V12" s="24">
        <v>2489</v>
      </c>
      <c r="W12" s="24">
        <v>1612</v>
      </c>
      <c r="X12" s="24">
        <v>0</v>
      </c>
      <c r="Y12" s="24">
        <v>0</v>
      </c>
      <c r="Z12" s="24">
        <v>0</v>
      </c>
      <c r="AA12" s="24">
        <v>0</v>
      </c>
      <c r="AB12" s="24">
        <v>0</v>
      </c>
    </row>
    <row r="13" spans="1:37" ht="14.25" customHeight="1">
      <c r="A13" s="45" t="s">
        <v>489</v>
      </c>
      <c r="B13" s="281" t="s">
        <v>490</v>
      </c>
      <c r="C13" s="24">
        <v>60249</v>
      </c>
      <c r="D13" s="24">
        <v>38944</v>
      </c>
      <c r="E13" s="24">
        <v>26776</v>
      </c>
      <c r="F13" s="24">
        <v>12823</v>
      </c>
      <c r="G13" s="24">
        <v>47015</v>
      </c>
      <c r="H13" s="24">
        <v>33495</v>
      </c>
      <c r="I13" s="24">
        <v>19172</v>
      </c>
      <c r="J13" s="24">
        <v>8718</v>
      </c>
      <c r="K13" s="24">
        <v>42317</v>
      </c>
      <c r="L13" s="24">
        <v>32098</v>
      </c>
      <c r="M13" s="24">
        <v>21794</v>
      </c>
      <c r="N13" s="24">
        <v>10281</v>
      </c>
      <c r="O13" s="45" t="s">
        <v>121</v>
      </c>
      <c r="P13" s="281" t="s">
        <v>494</v>
      </c>
      <c r="Q13" s="24">
        <v>44719</v>
      </c>
      <c r="R13" s="24">
        <v>32222</v>
      </c>
      <c r="S13" s="24">
        <v>17279</v>
      </c>
      <c r="T13" s="24">
        <v>5500</v>
      </c>
      <c r="U13" s="24">
        <v>28903</v>
      </c>
      <c r="V13" s="24">
        <v>19450</v>
      </c>
      <c r="W13" s="24">
        <v>10031</v>
      </c>
      <c r="X13" s="24">
        <v>1181</v>
      </c>
      <c r="Y13" s="24">
        <v>7704</v>
      </c>
      <c r="Z13" s="24">
        <v>5569</v>
      </c>
      <c r="AA13" s="24">
        <v>2481</v>
      </c>
      <c r="AB13" s="24">
        <v>1105</v>
      </c>
      <c r="AG13" s="2"/>
    </row>
    <row r="14" spans="1:37" ht="14.25" customHeight="1">
      <c r="A14" s="45" t="s">
        <v>491</v>
      </c>
      <c r="B14" s="281" t="s">
        <v>492</v>
      </c>
      <c r="C14" s="24">
        <v>28302</v>
      </c>
      <c r="D14" s="24">
        <v>18305</v>
      </c>
      <c r="E14" s="24">
        <v>11135</v>
      </c>
      <c r="F14" s="24">
        <v>3896</v>
      </c>
      <c r="G14" s="24">
        <v>13431</v>
      </c>
      <c r="H14" s="24">
        <v>6853</v>
      </c>
      <c r="I14" s="24">
        <v>4315</v>
      </c>
      <c r="J14" s="24">
        <v>1621</v>
      </c>
      <c r="K14" s="24">
        <v>5748</v>
      </c>
      <c r="L14" s="24">
        <v>3578</v>
      </c>
      <c r="M14" s="24">
        <v>1542</v>
      </c>
      <c r="N14" s="24">
        <v>565</v>
      </c>
      <c r="O14" s="45"/>
      <c r="P14" s="281"/>
      <c r="Q14" s="24"/>
      <c r="R14" s="24"/>
      <c r="S14" s="24"/>
      <c r="T14" s="24"/>
      <c r="U14" s="24"/>
      <c r="V14" s="24"/>
      <c r="W14" s="24"/>
      <c r="X14" s="24"/>
      <c r="Y14" s="24"/>
      <c r="Z14" s="24"/>
      <c r="AA14" s="24"/>
      <c r="AB14" s="24"/>
      <c r="AG14" s="2"/>
    </row>
    <row r="15" spans="1:37" ht="14.25" customHeight="1">
      <c r="A15" s="45" t="s">
        <v>493</v>
      </c>
      <c r="B15" s="281" t="s">
        <v>494</v>
      </c>
      <c r="C15" s="24">
        <v>13885</v>
      </c>
      <c r="D15" s="24">
        <v>10997</v>
      </c>
      <c r="E15" s="24">
        <v>7619</v>
      </c>
      <c r="F15" s="24">
        <v>4071</v>
      </c>
      <c r="G15" s="24">
        <v>12182</v>
      </c>
      <c r="H15" s="24">
        <v>7970</v>
      </c>
      <c r="I15" s="24">
        <v>5836</v>
      </c>
      <c r="J15" s="24">
        <v>2820</v>
      </c>
      <c r="K15" s="24">
        <v>15167.96624</v>
      </c>
      <c r="L15" s="24">
        <v>12011</v>
      </c>
      <c r="M15" s="24">
        <v>9496</v>
      </c>
      <c r="N15" s="24">
        <v>4149</v>
      </c>
      <c r="O15" s="45"/>
      <c r="P15" s="281"/>
      <c r="Q15" s="24"/>
      <c r="R15" s="24"/>
      <c r="S15" s="24"/>
      <c r="T15" s="24"/>
      <c r="U15" s="24"/>
      <c r="V15" s="24"/>
      <c r="W15" s="24"/>
      <c r="X15" s="24"/>
      <c r="Y15" s="24"/>
      <c r="Z15" s="24"/>
      <c r="AA15" s="24"/>
      <c r="AB15" s="24"/>
      <c r="AG15" s="2"/>
    </row>
    <row r="16" spans="1:37" ht="14.25" customHeight="1">
      <c r="A16" s="256"/>
      <c r="B16" s="282"/>
      <c r="C16" s="246">
        <v>1042700</v>
      </c>
      <c r="D16" s="246">
        <v>767949</v>
      </c>
      <c r="E16" s="246">
        <v>508407</v>
      </c>
      <c r="F16" s="246">
        <v>251853</v>
      </c>
      <c r="G16" s="246">
        <v>724714</v>
      </c>
      <c r="H16" s="246">
        <v>495399</v>
      </c>
      <c r="I16" s="246">
        <v>321650</v>
      </c>
      <c r="J16" s="246">
        <v>149911</v>
      </c>
      <c r="K16" s="246">
        <v>601481</v>
      </c>
      <c r="L16" s="246">
        <v>458435</v>
      </c>
      <c r="M16" s="246">
        <v>307991</v>
      </c>
      <c r="N16" s="246">
        <v>148505</v>
      </c>
      <c r="O16" s="256"/>
      <c r="P16" s="282"/>
      <c r="Q16" s="246">
        <v>608012</v>
      </c>
      <c r="R16" s="246">
        <v>453786</v>
      </c>
      <c r="S16" s="246">
        <v>293673</v>
      </c>
      <c r="T16" s="246">
        <v>146553</v>
      </c>
      <c r="U16" s="246">
        <f t="shared" ref="U16:AB16" si="0">SUM(U6:U13)</f>
        <v>493845</v>
      </c>
      <c r="V16" s="246">
        <f t="shared" si="0"/>
        <v>348189</v>
      </c>
      <c r="W16" s="246">
        <f t="shared" si="0"/>
        <v>209877</v>
      </c>
      <c r="X16" s="246">
        <f t="shared" si="0"/>
        <v>82267</v>
      </c>
      <c r="Y16" s="246">
        <f t="shared" si="0"/>
        <v>357243</v>
      </c>
      <c r="Z16" s="246">
        <f t="shared" si="0"/>
        <v>269357</v>
      </c>
      <c r="AA16" s="246">
        <f t="shared" si="0"/>
        <v>176588</v>
      </c>
      <c r="AB16" s="246">
        <f t="shared" si="0"/>
        <v>84293</v>
      </c>
      <c r="AG16" s="2"/>
    </row>
    <row r="17" spans="1:33">
      <c r="A17" s="45"/>
      <c r="B17" s="266"/>
      <c r="O17" s="11"/>
      <c r="P17" s="266"/>
      <c r="AG17" s="2"/>
    </row>
    <row r="18" spans="1:33">
      <c r="A18" s="11" t="s">
        <v>503</v>
      </c>
      <c r="B18" s="266" t="s">
        <v>504</v>
      </c>
      <c r="O18" s="11" t="s">
        <v>122</v>
      </c>
      <c r="P18" s="266" t="s">
        <v>21</v>
      </c>
      <c r="Q18" s="48"/>
      <c r="R18" s="48"/>
      <c r="S18" s="48"/>
      <c r="T18" s="48"/>
      <c r="U18" s="48"/>
      <c r="V18" s="48"/>
      <c r="W18" s="48"/>
      <c r="X18" s="48"/>
      <c r="Y18" s="48"/>
      <c r="Z18" s="48"/>
      <c r="AA18" s="48"/>
      <c r="AB18" s="48"/>
      <c r="AG18" s="2"/>
    </row>
    <row r="19" spans="1:33">
      <c r="A19" s="45" t="s">
        <v>475</v>
      </c>
      <c r="B19" s="281" t="s">
        <v>476</v>
      </c>
      <c r="C19" s="24">
        <v>-2768</v>
      </c>
      <c r="D19" s="24">
        <v>-2223</v>
      </c>
      <c r="E19" s="24">
        <v>-1509</v>
      </c>
      <c r="F19" s="24">
        <v>-671</v>
      </c>
      <c r="G19" s="24">
        <v>-2803</v>
      </c>
      <c r="H19" s="24">
        <v>-1970</v>
      </c>
      <c r="I19" s="24">
        <v>-1581</v>
      </c>
      <c r="J19" s="24">
        <v>-879</v>
      </c>
      <c r="K19" s="24">
        <v>-4501</v>
      </c>
      <c r="L19" s="24">
        <v>-8125</v>
      </c>
      <c r="M19" s="24">
        <v>-5310</v>
      </c>
      <c r="N19" s="24">
        <v>-456</v>
      </c>
      <c r="O19" s="45" t="s">
        <v>591</v>
      </c>
      <c r="P19" s="281" t="s">
        <v>590</v>
      </c>
      <c r="Q19" s="24">
        <v>-6940</v>
      </c>
      <c r="R19" s="24">
        <v>-4717</v>
      </c>
      <c r="S19" s="24">
        <v>-1530</v>
      </c>
      <c r="T19" s="24">
        <v>-691</v>
      </c>
      <c r="U19" s="24">
        <v>-7381</v>
      </c>
      <c r="V19" s="24">
        <v>-3996</v>
      </c>
      <c r="W19" s="24">
        <v>-2746</v>
      </c>
      <c r="X19" s="24">
        <v>-1015</v>
      </c>
      <c r="Y19" s="24">
        <v>-4383</v>
      </c>
      <c r="Z19" s="24">
        <v>-2749.6</v>
      </c>
      <c r="AA19" s="24">
        <v>-758</v>
      </c>
      <c r="AB19" s="24">
        <v>-339</v>
      </c>
      <c r="AG19" s="2"/>
    </row>
    <row r="20" spans="1:33">
      <c r="A20" s="46" t="s">
        <v>477</v>
      </c>
      <c r="B20" s="281" t="s">
        <v>478</v>
      </c>
      <c r="C20" s="24">
        <v>-5598</v>
      </c>
      <c r="D20" s="24">
        <v>-3800</v>
      </c>
      <c r="E20" s="24">
        <v>-2518</v>
      </c>
      <c r="F20" s="24">
        <v>-1330</v>
      </c>
      <c r="G20" s="24">
        <v>-3951</v>
      </c>
      <c r="H20" s="24">
        <v>-2717</v>
      </c>
      <c r="I20" s="24">
        <v>-1722</v>
      </c>
      <c r="J20" s="24">
        <v>-913</v>
      </c>
      <c r="K20" s="24">
        <v>-3514</v>
      </c>
      <c r="L20" s="24">
        <v>-1949</v>
      </c>
      <c r="M20" s="24">
        <v>-1109</v>
      </c>
      <c r="N20" s="24">
        <v>-371</v>
      </c>
      <c r="O20" s="45" t="s">
        <v>115</v>
      </c>
      <c r="P20" s="281" t="s">
        <v>116</v>
      </c>
      <c r="Q20" s="24">
        <v>-65415.937290000002</v>
      </c>
      <c r="R20" s="24">
        <v>-46290.286200000002</v>
      </c>
      <c r="S20" s="24">
        <v>-27849.261200000001</v>
      </c>
      <c r="T20" s="24">
        <v>-16353.206099999999</v>
      </c>
      <c r="U20" s="24">
        <v>-46391</v>
      </c>
      <c r="V20" s="24">
        <v>-32003</v>
      </c>
      <c r="W20" s="24">
        <v>-19332</v>
      </c>
      <c r="X20" s="24">
        <v>-7812</v>
      </c>
      <c r="Y20" s="24">
        <v>-33944</v>
      </c>
      <c r="Z20" s="24">
        <v>-25614</v>
      </c>
      <c r="AA20" s="24">
        <v>-17344</v>
      </c>
      <c r="AB20" s="24">
        <v>-8935</v>
      </c>
      <c r="AG20" s="2"/>
    </row>
    <row r="21" spans="1:33">
      <c r="A21" s="47" t="s">
        <v>479</v>
      </c>
      <c r="B21" s="281" t="s">
        <v>480</v>
      </c>
      <c r="C21" s="24">
        <v>-15582</v>
      </c>
      <c r="D21" s="24">
        <v>-9450</v>
      </c>
      <c r="E21" s="24">
        <v>-5797</v>
      </c>
      <c r="F21" s="24">
        <v>-2451</v>
      </c>
      <c r="G21" s="24">
        <v>-6343</v>
      </c>
      <c r="H21" s="24">
        <v>-2738</v>
      </c>
      <c r="I21" s="24">
        <v>-1727</v>
      </c>
      <c r="J21" s="24">
        <v>-791</v>
      </c>
      <c r="K21" s="24">
        <v>-3525</v>
      </c>
      <c r="L21" s="24">
        <v>-2727</v>
      </c>
      <c r="M21" s="24">
        <v>-1752</v>
      </c>
      <c r="N21" s="24">
        <v>-814</v>
      </c>
      <c r="O21" s="45" t="s">
        <v>117</v>
      </c>
      <c r="P21" s="281" t="s">
        <v>118</v>
      </c>
      <c r="Q21" s="24">
        <v>-7751</v>
      </c>
      <c r="R21" s="24">
        <v>-5501</v>
      </c>
      <c r="S21" s="24">
        <v>-3284</v>
      </c>
      <c r="T21" s="24">
        <v>-1491</v>
      </c>
      <c r="U21" s="24">
        <v>-1593</v>
      </c>
      <c r="V21" s="24">
        <v>-1071</v>
      </c>
      <c r="W21" s="24">
        <v>-443</v>
      </c>
      <c r="X21" s="24">
        <v>-101</v>
      </c>
      <c r="Y21" s="24">
        <v>-269</v>
      </c>
      <c r="Z21" s="24">
        <v>-196</v>
      </c>
      <c r="AA21" s="24">
        <v>-128</v>
      </c>
      <c r="AB21" s="24">
        <v>-70</v>
      </c>
      <c r="AG21" s="2"/>
    </row>
    <row r="22" spans="1:33">
      <c r="A22" s="45" t="s">
        <v>481</v>
      </c>
      <c r="B22" s="281" t="s">
        <v>482</v>
      </c>
      <c r="C22" s="24">
        <v>-4565</v>
      </c>
      <c r="D22" s="24">
        <v>-3791</v>
      </c>
      <c r="E22" s="24">
        <v>-2527</v>
      </c>
      <c r="F22" s="24">
        <v>-1466</v>
      </c>
      <c r="G22" s="24">
        <v>-1959</v>
      </c>
      <c r="H22" s="24">
        <v>-882</v>
      </c>
      <c r="I22" s="24">
        <v>-617</v>
      </c>
      <c r="J22" s="24">
        <v>-219</v>
      </c>
      <c r="K22" s="24">
        <v>-1266</v>
      </c>
      <c r="L22" s="24">
        <v>-1419</v>
      </c>
      <c r="M22" s="24">
        <v>-988</v>
      </c>
      <c r="N22" s="24">
        <v>-487</v>
      </c>
      <c r="O22" s="47" t="s">
        <v>434</v>
      </c>
      <c r="P22" s="281" t="s">
        <v>435</v>
      </c>
      <c r="Q22" s="24">
        <v>-11195</v>
      </c>
      <c r="R22" s="24">
        <v>-7232</v>
      </c>
      <c r="S22" s="24">
        <v>-7538</v>
      </c>
      <c r="T22" s="24">
        <v>-2658</v>
      </c>
      <c r="U22" s="24">
        <v>-5353</v>
      </c>
      <c r="V22" s="24">
        <v>-3000</v>
      </c>
      <c r="W22" s="24">
        <v>-962</v>
      </c>
      <c r="X22" s="24">
        <v>0</v>
      </c>
      <c r="Y22" s="24">
        <v>0</v>
      </c>
      <c r="Z22" s="24">
        <v>0</v>
      </c>
      <c r="AA22" s="24">
        <v>0</v>
      </c>
      <c r="AB22" s="24">
        <v>0</v>
      </c>
      <c r="AG22" s="2"/>
    </row>
    <row r="23" spans="1:33">
      <c r="A23" s="45" t="s">
        <v>485</v>
      </c>
      <c r="B23" s="281" t="s">
        <v>486</v>
      </c>
      <c r="C23" s="24">
        <v>-19296</v>
      </c>
      <c r="D23" s="24">
        <v>-10731</v>
      </c>
      <c r="E23" s="24">
        <v>-8124</v>
      </c>
      <c r="F23" s="24">
        <v>-1047</v>
      </c>
      <c r="G23" s="24">
        <v>-20109</v>
      </c>
      <c r="H23" s="24">
        <v>-14363</v>
      </c>
      <c r="I23" s="24">
        <v>-7740</v>
      </c>
      <c r="J23" s="24">
        <v>-611</v>
      </c>
      <c r="K23" s="24">
        <v>-2331</v>
      </c>
      <c r="L23" s="24">
        <v>-3011</v>
      </c>
      <c r="M23" s="24">
        <v>-2590</v>
      </c>
      <c r="N23" s="24">
        <v>-1355</v>
      </c>
      <c r="O23" s="45" t="s">
        <v>121</v>
      </c>
      <c r="P23" s="281" t="s">
        <v>494</v>
      </c>
      <c r="Q23" s="24">
        <v>-23490.062709999998</v>
      </c>
      <c r="R23" s="24">
        <v>-14465.713800000001</v>
      </c>
      <c r="S23" s="24">
        <v>-8544.7387999999992</v>
      </c>
      <c r="T23" s="24">
        <v>-2322.7938999999997</v>
      </c>
      <c r="U23" s="24">
        <v>-10425</v>
      </c>
      <c r="V23" s="24">
        <v>-6533</v>
      </c>
      <c r="W23" s="24">
        <v>-3785</v>
      </c>
      <c r="X23" s="24">
        <v>-1477</v>
      </c>
      <c r="Y23" s="24">
        <v>-8148</v>
      </c>
      <c r="Z23" s="24">
        <v>-6640.4</v>
      </c>
      <c r="AA23" s="24">
        <v>-4569</v>
      </c>
      <c r="AB23" s="24">
        <v>-2397</v>
      </c>
      <c r="AG23" s="2"/>
    </row>
    <row r="24" spans="1:33" ht="25.5">
      <c r="A24" s="45" t="s">
        <v>595</v>
      </c>
      <c r="B24" s="281" t="s">
        <v>596</v>
      </c>
      <c r="C24" s="24">
        <v>-115656</v>
      </c>
      <c r="D24" s="24">
        <v>-81189</v>
      </c>
      <c r="E24" s="24">
        <v>-52733</v>
      </c>
      <c r="F24" s="24">
        <v>-25230</v>
      </c>
      <c r="G24" s="24">
        <v>-74432</v>
      </c>
      <c r="H24" s="24">
        <v>-55791</v>
      </c>
      <c r="I24" s="24">
        <v>-39430</v>
      </c>
      <c r="J24" s="24">
        <v>-18472</v>
      </c>
      <c r="K24" s="24">
        <v>-75640</v>
      </c>
      <c r="L24" s="24">
        <v>-54161</v>
      </c>
      <c r="M24" s="24">
        <v>-35397</v>
      </c>
      <c r="N24" s="24">
        <v>-15349</v>
      </c>
      <c r="O24" s="45"/>
      <c r="P24" s="281"/>
      <c r="Q24" s="24"/>
      <c r="R24" s="24"/>
      <c r="S24" s="24"/>
      <c r="T24" s="24"/>
      <c r="U24" s="24"/>
      <c r="V24" s="24"/>
      <c r="W24" s="24"/>
      <c r="X24" s="24"/>
      <c r="Y24" s="24"/>
      <c r="Z24" s="24"/>
      <c r="AA24" s="24"/>
      <c r="AB24" s="24"/>
      <c r="AG24" s="2"/>
    </row>
    <row r="25" spans="1:33" ht="25.5">
      <c r="A25" s="45" t="s">
        <v>495</v>
      </c>
      <c r="B25" s="281" t="s">
        <v>490</v>
      </c>
      <c r="C25" s="24">
        <v>-14972</v>
      </c>
      <c r="D25" s="24">
        <v>-11564</v>
      </c>
      <c r="E25" s="24">
        <v>-7165</v>
      </c>
      <c r="F25" s="24">
        <v>-3525</v>
      </c>
      <c r="G25" s="24">
        <v>-11592</v>
      </c>
      <c r="H25" s="24">
        <v>-8452</v>
      </c>
      <c r="I25" s="24">
        <v>-3672</v>
      </c>
      <c r="J25" s="24">
        <v>-2031</v>
      </c>
      <c r="K25" s="24">
        <v>-9764</v>
      </c>
      <c r="L25" s="24">
        <v>-7178</v>
      </c>
      <c r="M25" s="24">
        <v>-4723</v>
      </c>
      <c r="N25" s="24">
        <v>-2368</v>
      </c>
      <c r="O25" s="45"/>
      <c r="P25" s="281"/>
      <c r="Q25" s="24"/>
      <c r="R25" s="24"/>
      <c r="S25" s="24"/>
      <c r="T25" s="24"/>
      <c r="U25" s="24"/>
      <c r="V25" s="24"/>
      <c r="W25" s="24"/>
      <c r="X25" s="24"/>
      <c r="Y25" s="24"/>
      <c r="Z25" s="24"/>
      <c r="AA25" s="24"/>
      <c r="AB25" s="24"/>
      <c r="AG25" s="2"/>
    </row>
    <row r="26" spans="1:33" ht="14.25" customHeight="1">
      <c r="A26" s="45" t="s">
        <v>491</v>
      </c>
      <c r="B26" s="281" t="s">
        <v>492</v>
      </c>
      <c r="C26" s="24">
        <v>-29044</v>
      </c>
      <c r="D26" s="24">
        <v>-22117</v>
      </c>
      <c r="E26" s="24">
        <v>-15460</v>
      </c>
      <c r="F26" s="24">
        <v>-7623</v>
      </c>
      <c r="G26" s="24">
        <v>-24075</v>
      </c>
      <c r="H26" s="24">
        <v>-15035</v>
      </c>
      <c r="I26" s="24">
        <v>-8465</v>
      </c>
      <c r="J26" s="24">
        <v>-2786</v>
      </c>
      <c r="K26" s="24">
        <v>-8075</v>
      </c>
      <c r="L26" s="24">
        <v>-7044</v>
      </c>
      <c r="M26" s="24">
        <v>-3005</v>
      </c>
      <c r="N26" s="24">
        <v>-1166</v>
      </c>
      <c r="O26" s="45"/>
      <c r="P26" s="281"/>
      <c r="Q26" s="24"/>
      <c r="R26" s="24"/>
      <c r="S26" s="24"/>
      <c r="T26" s="24"/>
      <c r="U26" s="24"/>
      <c r="V26" s="24"/>
      <c r="W26" s="24"/>
      <c r="X26" s="24"/>
      <c r="Y26" s="24"/>
      <c r="Z26" s="24"/>
      <c r="AA26" s="24"/>
      <c r="AB26" s="24"/>
      <c r="AG26" s="2"/>
    </row>
    <row r="27" spans="1:33">
      <c r="A27" s="45" t="s">
        <v>594</v>
      </c>
      <c r="B27" s="281" t="s">
        <v>498</v>
      </c>
      <c r="C27" s="24">
        <v>-15282</v>
      </c>
      <c r="D27" s="24">
        <v>-10474</v>
      </c>
      <c r="E27" s="24">
        <v>-5487</v>
      </c>
      <c r="F27" s="24">
        <v>-2627</v>
      </c>
      <c r="G27" s="24">
        <v>-12060</v>
      </c>
      <c r="H27" s="24">
        <v>-8779</v>
      </c>
      <c r="I27" s="24">
        <v>-4039</v>
      </c>
      <c r="J27" s="24">
        <v>-2535</v>
      </c>
      <c r="K27" s="24">
        <v>-6886</v>
      </c>
      <c r="L27" s="24">
        <v>-1257</v>
      </c>
      <c r="M27" s="24">
        <v>-1078</v>
      </c>
      <c r="N27" s="24">
        <v>1686</v>
      </c>
      <c r="O27" s="45"/>
      <c r="P27" s="281"/>
      <c r="Q27" s="24"/>
      <c r="R27" s="24"/>
      <c r="S27" s="24"/>
      <c r="T27" s="24"/>
      <c r="U27" s="24"/>
      <c r="V27" s="24"/>
      <c r="W27" s="24"/>
      <c r="X27" s="24"/>
      <c r="Y27" s="24"/>
      <c r="Z27" s="24"/>
      <c r="AA27" s="24"/>
      <c r="AB27" s="24"/>
      <c r="AG27" s="2"/>
    </row>
    <row r="28" spans="1:33" ht="15" thickBot="1">
      <c r="A28" s="37"/>
      <c r="B28" s="277"/>
      <c r="C28" s="37">
        <v>-222763</v>
      </c>
      <c r="D28" s="37">
        <v>-155339</v>
      </c>
      <c r="E28" s="37">
        <v>-101320</v>
      </c>
      <c r="F28" s="37">
        <v>-45970</v>
      </c>
      <c r="G28" s="37">
        <v>-157324</v>
      </c>
      <c r="H28" s="37">
        <v>-110727</v>
      </c>
      <c r="I28" s="37">
        <v>-68993</v>
      </c>
      <c r="J28" s="37">
        <v>-29237</v>
      </c>
      <c r="K28" s="37">
        <v>-115502</v>
      </c>
      <c r="L28" s="37">
        <v>-86871</v>
      </c>
      <c r="M28" s="37">
        <v>-55952</v>
      </c>
      <c r="N28" s="37">
        <v>-20680</v>
      </c>
      <c r="O28" s="37"/>
      <c r="P28" s="277"/>
      <c r="Q28" s="37">
        <v>-114792</v>
      </c>
      <c r="R28" s="37">
        <v>-78206</v>
      </c>
      <c r="S28" s="37">
        <v>-48746</v>
      </c>
      <c r="T28" s="37">
        <v>-23516</v>
      </c>
      <c r="U28" s="37">
        <f t="shared" ref="U28:AB28" si="1">U19+U21+U20+U22+U23</f>
        <v>-71143</v>
      </c>
      <c r="V28" s="37">
        <f t="shared" si="1"/>
        <v>-46603</v>
      </c>
      <c r="W28" s="37">
        <f t="shared" si="1"/>
        <v>-27268</v>
      </c>
      <c r="X28" s="37">
        <f t="shared" si="1"/>
        <v>-10405</v>
      </c>
      <c r="Y28" s="37">
        <f t="shared" si="1"/>
        <v>-46744</v>
      </c>
      <c r="Z28" s="37">
        <f t="shared" si="1"/>
        <v>-35200</v>
      </c>
      <c r="AA28" s="37">
        <f t="shared" si="1"/>
        <v>-22799</v>
      </c>
      <c r="AB28" s="37">
        <f t="shared" si="1"/>
        <v>-11741</v>
      </c>
      <c r="AG28" s="2"/>
    </row>
    <row r="29" spans="1:33" ht="15" thickTop="1">
      <c r="A29" s="255" t="s">
        <v>499</v>
      </c>
      <c r="B29" s="283" t="s">
        <v>500</v>
      </c>
      <c r="C29" s="168">
        <v>819937</v>
      </c>
      <c r="D29" s="168">
        <v>612610</v>
      </c>
      <c r="E29" s="168">
        <v>407087</v>
      </c>
      <c r="F29" s="168">
        <v>205883</v>
      </c>
      <c r="G29" s="168">
        <v>567390</v>
      </c>
      <c r="H29" s="168">
        <v>384672</v>
      </c>
      <c r="I29" s="168">
        <v>252657</v>
      </c>
      <c r="J29" s="168">
        <v>120674</v>
      </c>
      <c r="K29" s="168">
        <v>485979</v>
      </c>
      <c r="L29" s="168">
        <v>371564</v>
      </c>
      <c r="M29" s="168">
        <v>252039</v>
      </c>
      <c r="N29" s="168">
        <v>127825</v>
      </c>
      <c r="O29" s="153" t="s">
        <v>22</v>
      </c>
      <c r="P29" s="267" t="s">
        <v>23</v>
      </c>
      <c r="Q29" s="168">
        <v>493220</v>
      </c>
      <c r="R29" s="168">
        <v>375580</v>
      </c>
      <c r="S29" s="168">
        <v>244927</v>
      </c>
      <c r="T29" s="168">
        <v>123037</v>
      </c>
      <c r="U29" s="168">
        <f t="shared" ref="U29:AB29" si="2">U16+U28</f>
        <v>422702</v>
      </c>
      <c r="V29" s="168">
        <f t="shared" si="2"/>
        <v>301586</v>
      </c>
      <c r="W29" s="168">
        <f t="shared" si="2"/>
        <v>182609</v>
      </c>
      <c r="X29" s="168">
        <f t="shared" si="2"/>
        <v>71862</v>
      </c>
      <c r="Y29" s="168">
        <f t="shared" si="2"/>
        <v>310499</v>
      </c>
      <c r="Z29" s="168">
        <f t="shared" si="2"/>
        <v>234157</v>
      </c>
      <c r="AA29" s="168">
        <f t="shared" si="2"/>
        <v>153789</v>
      </c>
      <c r="AB29" s="168">
        <f t="shared" si="2"/>
        <v>72552</v>
      </c>
      <c r="AG29" s="2"/>
    </row>
    <row r="30" spans="1:33">
      <c r="A30" s="45"/>
      <c r="B30" s="267"/>
      <c r="AG30" s="2"/>
    </row>
    <row r="31" spans="1:33">
      <c r="B31" s="41"/>
      <c r="P31" s="41"/>
      <c r="Q31" s="42"/>
      <c r="R31" s="42"/>
      <c r="S31" s="42"/>
      <c r="T31" s="42"/>
      <c r="U31" s="42"/>
      <c r="V31" s="42"/>
      <c r="W31" s="42"/>
      <c r="X31" s="42"/>
      <c r="Y31" s="42"/>
      <c r="Z31" s="42"/>
      <c r="AA31" s="42"/>
      <c r="AB31" s="42"/>
      <c r="AG31" s="2"/>
    </row>
    <row r="32" spans="1:33">
      <c r="B32" s="41"/>
      <c r="P32" s="41"/>
      <c r="Q32" s="42"/>
      <c r="R32" s="42"/>
      <c r="S32" s="42"/>
      <c r="T32" s="42"/>
      <c r="U32" s="42"/>
      <c r="V32" s="42"/>
      <c r="W32" s="42"/>
      <c r="X32" s="42"/>
      <c r="Y32" s="42"/>
      <c r="Z32" s="42"/>
      <c r="AA32" s="42"/>
      <c r="AB32" s="42"/>
      <c r="AG32" s="2"/>
    </row>
    <row r="33" spans="1:33">
      <c r="A33" s="13" t="s">
        <v>54</v>
      </c>
      <c r="B33" s="13" t="s">
        <v>55</v>
      </c>
      <c r="O33" s="13" t="s">
        <v>54</v>
      </c>
      <c r="P33" s="13" t="s">
        <v>55</v>
      </c>
      <c r="Q33" s="13"/>
      <c r="R33" s="13"/>
      <c r="S33" s="13"/>
      <c r="T33" s="13"/>
      <c r="U33" s="13"/>
      <c r="V33" s="13"/>
      <c r="W33" s="13"/>
      <c r="X33" s="13"/>
      <c r="Y33" s="13"/>
      <c r="Z33" s="13"/>
      <c r="AA33" s="13"/>
      <c r="AB33" s="13"/>
      <c r="AG33" s="2"/>
    </row>
    <row r="34" spans="1:33" ht="30" customHeight="1">
      <c r="A34" s="31" t="s">
        <v>499</v>
      </c>
      <c r="B34" s="31" t="s">
        <v>500</v>
      </c>
      <c r="C34" s="151" t="s">
        <v>608</v>
      </c>
      <c r="D34" s="151" t="s">
        <v>607</v>
      </c>
      <c r="E34" s="151" t="s">
        <v>588</v>
      </c>
      <c r="F34" s="151" t="s">
        <v>572</v>
      </c>
      <c r="G34" s="151" t="s">
        <v>550</v>
      </c>
      <c r="H34" s="151" t="s">
        <v>507</v>
      </c>
      <c r="I34" s="151" t="s">
        <v>474</v>
      </c>
      <c r="J34" s="151" t="s">
        <v>452</v>
      </c>
      <c r="K34" s="151" t="s">
        <v>450</v>
      </c>
      <c r="L34" s="151" t="s">
        <v>446</v>
      </c>
      <c r="M34" s="151" t="s">
        <v>442</v>
      </c>
      <c r="N34" s="151" t="s">
        <v>440</v>
      </c>
      <c r="O34" s="31" t="s">
        <v>22</v>
      </c>
      <c r="P34" s="31" t="s">
        <v>23</v>
      </c>
      <c r="Q34" s="151" t="s">
        <v>438</v>
      </c>
      <c r="R34" s="151" t="s">
        <v>431</v>
      </c>
      <c r="S34" s="151" t="s">
        <v>419</v>
      </c>
      <c r="T34" s="151" t="s">
        <v>403</v>
      </c>
      <c r="U34" s="151" t="s">
        <v>399</v>
      </c>
      <c r="V34" s="151" t="s">
        <v>392</v>
      </c>
      <c r="W34" s="151" t="s">
        <v>393</v>
      </c>
      <c r="X34" s="151" t="s">
        <v>394</v>
      </c>
      <c r="Y34" s="151" t="s">
        <v>395</v>
      </c>
      <c r="Z34" s="151" t="s">
        <v>396</v>
      </c>
      <c r="AA34" s="151" t="s">
        <v>397</v>
      </c>
      <c r="AB34" s="151" t="s">
        <v>398</v>
      </c>
      <c r="AG34" s="2"/>
    </row>
    <row r="35" spans="1:33">
      <c r="A35" s="11" t="s">
        <v>501</v>
      </c>
      <c r="B35" s="266" t="s">
        <v>502</v>
      </c>
      <c r="O35" s="11" t="s">
        <v>110</v>
      </c>
      <c r="P35" s="266" t="s">
        <v>19</v>
      </c>
      <c r="Q35" s="44"/>
      <c r="R35" s="44"/>
      <c r="S35" s="44"/>
      <c r="T35" s="44"/>
      <c r="U35" s="44"/>
      <c r="V35" s="44"/>
      <c r="W35" s="44"/>
      <c r="X35" s="44"/>
      <c r="Y35" s="44"/>
      <c r="Z35" s="44"/>
      <c r="AA35" s="44"/>
      <c r="AB35" s="44"/>
      <c r="AG35" s="2"/>
    </row>
    <row r="36" spans="1:33">
      <c r="A36" s="45" t="s">
        <v>475</v>
      </c>
      <c r="B36" s="281" t="s">
        <v>476</v>
      </c>
      <c r="C36" s="24">
        <v>70854</v>
      </c>
      <c r="D36" s="24">
        <v>62898</v>
      </c>
      <c r="E36" s="24">
        <v>63126</v>
      </c>
      <c r="F36" s="24">
        <v>71167</v>
      </c>
      <c r="G36" s="24">
        <v>62491</v>
      </c>
      <c r="H36" s="24">
        <v>52522</v>
      </c>
      <c r="I36" s="24">
        <v>51930</v>
      </c>
      <c r="J36" s="24">
        <v>47237</v>
      </c>
      <c r="K36" s="24">
        <v>32238.033759999991</v>
      </c>
      <c r="L36" s="24">
        <v>51119</v>
      </c>
      <c r="M36" s="24">
        <v>52911</v>
      </c>
      <c r="N36" s="24">
        <v>57815</v>
      </c>
      <c r="O36" s="45" t="s">
        <v>589</v>
      </c>
      <c r="P36" s="281" t="s">
        <v>590</v>
      </c>
      <c r="Q36" s="24">
        <v>51763</v>
      </c>
      <c r="R36" s="24">
        <v>45824</v>
      </c>
      <c r="S36" s="24">
        <v>50633</v>
      </c>
      <c r="T36" s="24">
        <v>48447</v>
      </c>
      <c r="U36" s="24">
        <v>44548</v>
      </c>
      <c r="V36" s="24">
        <v>42532</v>
      </c>
      <c r="W36" s="24">
        <v>41712</v>
      </c>
      <c r="X36" s="24">
        <v>26932</v>
      </c>
      <c r="Y36" s="24">
        <v>27779.600000000006</v>
      </c>
      <c r="Z36" s="24">
        <v>26422.399999999994</v>
      </c>
      <c r="AA36" s="24">
        <v>25254</v>
      </c>
      <c r="AB36" s="24">
        <v>24483</v>
      </c>
      <c r="AG36" s="2"/>
    </row>
    <row r="37" spans="1:33" ht="14.45" customHeight="1">
      <c r="A37" s="45" t="s">
        <v>477</v>
      </c>
      <c r="B37" s="281" t="s">
        <v>478</v>
      </c>
      <c r="C37" s="24">
        <v>34955</v>
      </c>
      <c r="D37" s="24">
        <v>35782</v>
      </c>
      <c r="E37" s="24">
        <v>33473</v>
      </c>
      <c r="F37" s="24">
        <v>34123</v>
      </c>
      <c r="G37" s="24">
        <v>31169</v>
      </c>
      <c r="H37" s="24">
        <v>26888</v>
      </c>
      <c r="I37" s="24">
        <v>24168</v>
      </c>
      <c r="J37" s="24">
        <v>25033</v>
      </c>
      <c r="K37" s="24">
        <v>31163</v>
      </c>
      <c r="L37" s="24">
        <v>24620</v>
      </c>
      <c r="M37" s="24">
        <v>26189</v>
      </c>
      <c r="N37" s="24">
        <v>24125</v>
      </c>
      <c r="O37" s="45" t="s">
        <v>443</v>
      </c>
      <c r="P37" s="281" t="s">
        <v>444</v>
      </c>
      <c r="Q37" s="24">
        <v>40853</v>
      </c>
      <c r="R37" s="24">
        <v>46038</v>
      </c>
      <c r="S37" s="24">
        <v>46550</v>
      </c>
      <c r="T37" s="24">
        <v>47410</v>
      </c>
      <c r="U37" s="24">
        <v>45180</v>
      </c>
      <c r="V37" s="24">
        <v>45338</v>
      </c>
      <c r="W37" s="24">
        <v>39308</v>
      </c>
      <c r="X37" s="24">
        <v>29366</v>
      </c>
      <c r="Y37" s="24">
        <v>30969.600000000006</v>
      </c>
      <c r="Z37" s="24">
        <v>31467.399999999994</v>
      </c>
      <c r="AA37" s="24">
        <v>32210</v>
      </c>
      <c r="AB37" s="24">
        <v>28063</v>
      </c>
      <c r="AG37" s="2"/>
    </row>
    <row r="38" spans="1:33">
      <c r="A38" s="45" t="s">
        <v>479</v>
      </c>
      <c r="B38" s="281" t="s">
        <v>480</v>
      </c>
      <c r="C38" s="24">
        <v>9668</v>
      </c>
      <c r="D38" s="24">
        <v>10358</v>
      </c>
      <c r="E38" s="24">
        <v>9545</v>
      </c>
      <c r="F38" s="24">
        <v>10171</v>
      </c>
      <c r="G38" s="24">
        <v>9069</v>
      </c>
      <c r="H38" s="24">
        <v>4538</v>
      </c>
      <c r="I38" s="24">
        <v>4642</v>
      </c>
      <c r="J38" s="24">
        <v>4191</v>
      </c>
      <c r="K38" s="24">
        <v>5312</v>
      </c>
      <c r="L38" s="24">
        <v>5189</v>
      </c>
      <c r="M38" s="24">
        <v>4902</v>
      </c>
      <c r="N38" s="24">
        <v>4072</v>
      </c>
      <c r="O38" s="45" t="s">
        <v>111</v>
      </c>
      <c r="P38" s="281" t="s">
        <v>112</v>
      </c>
      <c r="Q38" s="24">
        <v>7115</v>
      </c>
      <c r="R38" s="24">
        <v>7496</v>
      </c>
      <c r="S38" s="24">
        <v>6557</v>
      </c>
      <c r="T38" s="24">
        <v>6789</v>
      </c>
      <c r="U38" s="24">
        <v>7161</v>
      </c>
      <c r="V38" s="24">
        <v>7455</v>
      </c>
      <c r="W38" s="24">
        <v>5246</v>
      </c>
      <c r="X38" s="24">
        <v>2014</v>
      </c>
      <c r="Y38" s="24">
        <v>2143</v>
      </c>
      <c r="Z38" s="24">
        <v>1819</v>
      </c>
      <c r="AA38" s="24">
        <v>1938</v>
      </c>
      <c r="AB38" s="24">
        <v>2014</v>
      </c>
      <c r="AG38" s="2"/>
    </row>
    <row r="39" spans="1:33">
      <c r="A39" s="45" t="s">
        <v>481</v>
      </c>
      <c r="B39" s="281" t="s">
        <v>482</v>
      </c>
      <c r="C39" s="24">
        <v>24141</v>
      </c>
      <c r="D39" s="24">
        <v>24777</v>
      </c>
      <c r="E39" s="24">
        <v>26328</v>
      </c>
      <c r="F39" s="24">
        <v>26631</v>
      </c>
      <c r="G39" s="24">
        <v>22874</v>
      </c>
      <c r="H39" s="24">
        <v>12597</v>
      </c>
      <c r="I39" s="24">
        <v>12205</v>
      </c>
      <c r="J39" s="24">
        <v>11892</v>
      </c>
      <c r="K39" s="24">
        <v>11755</v>
      </c>
      <c r="L39" s="24">
        <v>12613</v>
      </c>
      <c r="M39" s="24">
        <v>12537</v>
      </c>
      <c r="N39" s="24">
        <v>12479</v>
      </c>
      <c r="O39" s="45" t="s">
        <v>113</v>
      </c>
      <c r="P39" s="281" t="s">
        <v>114</v>
      </c>
      <c r="Q39" s="24">
        <v>1856</v>
      </c>
      <c r="R39" s="24">
        <v>3894</v>
      </c>
      <c r="S39" s="24">
        <v>6032</v>
      </c>
      <c r="T39" s="24">
        <v>5631</v>
      </c>
      <c r="U39" s="24">
        <v>6519</v>
      </c>
      <c r="V39" s="24">
        <v>6682</v>
      </c>
      <c r="W39" s="24">
        <v>6448</v>
      </c>
      <c r="X39" s="24">
        <v>5352</v>
      </c>
      <c r="Y39" s="24">
        <v>5547</v>
      </c>
      <c r="Z39" s="24">
        <v>8328</v>
      </c>
      <c r="AA39" s="24">
        <v>4508</v>
      </c>
      <c r="AB39" s="24">
        <v>5000</v>
      </c>
      <c r="AG39" s="2"/>
    </row>
    <row r="40" spans="1:33">
      <c r="A40" s="45" t="s">
        <v>483</v>
      </c>
      <c r="B40" s="281" t="s">
        <v>484</v>
      </c>
      <c r="C40" s="24">
        <v>13880</v>
      </c>
      <c r="D40" s="24">
        <v>14443</v>
      </c>
      <c r="E40" s="24">
        <v>14680</v>
      </c>
      <c r="F40" s="24">
        <v>14622</v>
      </c>
      <c r="G40" s="24">
        <v>13520</v>
      </c>
      <c r="H40" s="24">
        <v>8741</v>
      </c>
      <c r="I40" s="24">
        <v>8161</v>
      </c>
      <c r="J40" s="24">
        <v>8090</v>
      </c>
      <c r="K40" s="24">
        <v>8668</v>
      </c>
      <c r="L40" s="24">
        <v>7162</v>
      </c>
      <c r="M40" s="24">
        <v>6926</v>
      </c>
      <c r="N40" s="24">
        <v>6674</v>
      </c>
      <c r="O40" s="45" t="s">
        <v>115</v>
      </c>
      <c r="P40" s="281" t="s">
        <v>116</v>
      </c>
      <c r="Q40" s="24">
        <v>19292</v>
      </c>
      <c r="R40" s="24">
        <v>21536</v>
      </c>
      <c r="S40" s="24">
        <v>18622</v>
      </c>
      <c r="T40" s="24">
        <v>19411</v>
      </c>
      <c r="U40" s="24">
        <v>21486</v>
      </c>
      <c r="V40" s="24">
        <v>18924</v>
      </c>
      <c r="W40" s="24">
        <v>16891</v>
      </c>
      <c r="X40" s="24">
        <v>13535</v>
      </c>
      <c r="Y40" s="24">
        <v>18293.400000000001</v>
      </c>
      <c r="Z40" s="24">
        <v>18080.599999999999</v>
      </c>
      <c r="AA40" s="24">
        <v>22943</v>
      </c>
      <c r="AB40" s="24">
        <v>20676</v>
      </c>
      <c r="AG40" s="2"/>
    </row>
    <row r="41" spans="1:33">
      <c r="A41" s="46" t="s">
        <v>485</v>
      </c>
      <c r="B41" s="281" t="s">
        <v>486</v>
      </c>
      <c r="C41" s="24">
        <v>33496</v>
      </c>
      <c r="D41" s="24">
        <v>26939</v>
      </c>
      <c r="E41" s="24">
        <v>31525</v>
      </c>
      <c r="F41" s="24">
        <v>25975</v>
      </c>
      <c r="G41" s="24">
        <v>26249</v>
      </c>
      <c r="H41" s="24">
        <v>20365</v>
      </c>
      <c r="I41" s="24">
        <v>26726</v>
      </c>
      <c r="J41" s="24">
        <v>17909</v>
      </c>
      <c r="K41" s="24">
        <v>14408</v>
      </c>
      <c r="L41" s="24">
        <v>13048</v>
      </c>
      <c r="M41" s="24">
        <v>12582</v>
      </c>
      <c r="N41" s="24">
        <v>9292</v>
      </c>
      <c r="O41" s="46" t="s">
        <v>117</v>
      </c>
      <c r="P41" s="281" t="s">
        <v>118</v>
      </c>
      <c r="Q41" s="24">
        <v>17170</v>
      </c>
      <c r="R41" s="24">
        <v>17085</v>
      </c>
      <c r="S41" s="24">
        <v>5734</v>
      </c>
      <c r="T41" s="24">
        <v>12463</v>
      </c>
      <c r="U41" s="24">
        <v>9431</v>
      </c>
      <c r="V41" s="24">
        <v>7085</v>
      </c>
      <c r="W41" s="24">
        <v>7543</v>
      </c>
      <c r="X41" s="24">
        <v>3887</v>
      </c>
      <c r="Y41" s="24">
        <v>1018.3999999999996</v>
      </c>
      <c r="Z41" s="24">
        <v>3563.6000000000004</v>
      </c>
      <c r="AA41" s="24">
        <v>4066</v>
      </c>
      <c r="AB41" s="24">
        <v>2952</v>
      </c>
      <c r="AG41" s="2"/>
    </row>
    <row r="42" spans="1:33">
      <c r="A42" s="47" t="s">
        <v>487</v>
      </c>
      <c r="B42" s="281" t="s">
        <v>488</v>
      </c>
      <c r="C42" s="24">
        <v>53567</v>
      </c>
      <c r="D42" s="24">
        <v>61629</v>
      </c>
      <c r="E42" s="24">
        <v>53137</v>
      </c>
      <c r="F42" s="24">
        <v>48374</v>
      </c>
      <c r="G42" s="24">
        <v>39633</v>
      </c>
      <c r="H42" s="24">
        <v>29103</v>
      </c>
      <c r="I42" s="24">
        <v>27743</v>
      </c>
      <c r="J42" s="24">
        <v>22400</v>
      </c>
      <c r="K42" s="24">
        <v>23956</v>
      </c>
      <c r="L42" s="24">
        <v>21838</v>
      </c>
      <c r="M42" s="24">
        <v>25602</v>
      </c>
      <c r="N42" s="24">
        <v>19053</v>
      </c>
      <c r="O42" s="47" t="s">
        <v>119</v>
      </c>
      <c r="P42" s="281" t="s">
        <v>120</v>
      </c>
      <c r="Q42" s="24">
        <v>3680</v>
      </c>
      <c r="R42" s="24">
        <v>3297</v>
      </c>
      <c r="S42" s="24">
        <v>1213</v>
      </c>
      <c r="T42" s="24">
        <v>902</v>
      </c>
      <c r="U42" s="24">
        <v>1878</v>
      </c>
      <c r="V42" s="24">
        <v>877</v>
      </c>
      <c r="W42" s="24">
        <v>1612</v>
      </c>
      <c r="X42" s="24">
        <v>0</v>
      </c>
      <c r="Y42" s="24">
        <v>0</v>
      </c>
      <c r="Z42" s="24">
        <v>0</v>
      </c>
      <c r="AA42" s="24">
        <v>0</v>
      </c>
      <c r="AB42" s="24">
        <v>0</v>
      </c>
      <c r="AG42" s="2"/>
    </row>
    <row r="43" spans="1:33" ht="25.5">
      <c r="A43" s="45" t="s">
        <v>489</v>
      </c>
      <c r="B43" s="281" t="s">
        <v>490</v>
      </c>
      <c r="C43" s="24">
        <v>21305</v>
      </c>
      <c r="D43" s="24">
        <v>12168</v>
      </c>
      <c r="E43" s="24">
        <v>13953</v>
      </c>
      <c r="F43" s="24">
        <v>12823</v>
      </c>
      <c r="G43" s="24">
        <v>13520</v>
      </c>
      <c r="H43" s="24">
        <v>14323</v>
      </c>
      <c r="I43" s="24">
        <v>10454</v>
      </c>
      <c r="J43" s="24">
        <v>8718</v>
      </c>
      <c r="K43" s="24">
        <v>10219</v>
      </c>
      <c r="L43" s="24">
        <v>10304</v>
      </c>
      <c r="M43" s="24">
        <v>11513</v>
      </c>
      <c r="N43" s="24">
        <v>10281</v>
      </c>
      <c r="O43" s="45" t="s">
        <v>121</v>
      </c>
      <c r="P43" s="281" t="s">
        <v>494</v>
      </c>
      <c r="Q43" s="23">
        <v>12497</v>
      </c>
      <c r="R43" s="23">
        <v>14943</v>
      </c>
      <c r="S43" s="23">
        <v>11779</v>
      </c>
      <c r="T43" s="23">
        <v>5500</v>
      </c>
      <c r="U43" s="23">
        <v>9453</v>
      </c>
      <c r="V43" s="23">
        <v>9419</v>
      </c>
      <c r="W43" s="23">
        <v>8850</v>
      </c>
      <c r="X43" s="23">
        <v>1181</v>
      </c>
      <c r="Y43" s="23">
        <v>2135</v>
      </c>
      <c r="Z43" s="23">
        <v>3088</v>
      </c>
      <c r="AA43" s="23">
        <v>1376</v>
      </c>
      <c r="AB43" s="23">
        <v>1105</v>
      </c>
      <c r="AG43" s="2"/>
    </row>
    <row r="44" spans="1:33" ht="14.25" customHeight="1">
      <c r="A44" s="45" t="s">
        <v>491</v>
      </c>
      <c r="B44" s="281" t="s">
        <v>492</v>
      </c>
      <c r="C44" s="24">
        <v>9997</v>
      </c>
      <c r="D44" s="24">
        <v>7170</v>
      </c>
      <c r="E44" s="24">
        <v>7239</v>
      </c>
      <c r="F44" s="24">
        <v>3896</v>
      </c>
      <c r="G44" s="24">
        <v>6578</v>
      </c>
      <c r="H44" s="24">
        <v>2538</v>
      </c>
      <c r="I44" s="24">
        <v>2694</v>
      </c>
      <c r="J44" s="24">
        <v>1621</v>
      </c>
      <c r="K44" s="24">
        <v>2170</v>
      </c>
      <c r="L44" s="24">
        <v>2036</v>
      </c>
      <c r="M44" s="24">
        <v>977</v>
      </c>
      <c r="N44" s="24">
        <v>565</v>
      </c>
      <c r="O44" s="45"/>
      <c r="P44" s="281"/>
      <c r="Q44" s="24"/>
      <c r="R44" s="24"/>
      <c r="S44" s="24"/>
      <c r="T44" s="24"/>
      <c r="U44" s="24"/>
      <c r="V44" s="24"/>
      <c r="W44" s="24"/>
      <c r="X44" s="24"/>
      <c r="Y44" s="24"/>
      <c r="Z44" s="24"/>
      <c r="AA44" s="24"/>
      <c r="AB44" s="24"/>
      <c r="AG44" s="2"/>
    </row>
    <row r="45" spans="1:33">
      <c r="A45" s="45" t="s">
        <v>493</v>
      </c>
      <c r="B45" s="281" t="s">
        <v>494</v>
      </c>
      <c r="C45" s="24">
        <v>2888</v>
      </c>
      <c r="D45" s="24">
        <v>3378</v>
      </c>
      <c r="E45" s="24">
        <v>3548</v>
      </c>
      <c r="F45" s="24">
        <v>4071</v>
      </c>
      <c r="G45" s="24">
        <v>4212</v>
      </c>
      <c r="H45" s="24">
        <v>2134</v>
      </c>
      <c r="I45" s="24">
        <v>3016</v>
      </c>
      <c r="J45" s="24">
        <v>2820</v>
      </c>
      <c r="K45" s="24">
        <v>3156.9662399999997</v>
      </c>
      <c r="L45" s="24">
        <v>2515</v>
      </c>
      <c r="M45" s="24">
        <v>5347</v>
      </c>
      <c r="N45" s="24">
        <v>4149</v>
      </c>
      <c r="O45" s="45"/>
      <c r="P45" s="281"/>
      <c r="Q45" s="24"/>
      <c r="R45" s="24"/>
      <c r="S45" s="24"/>
      <c r="T45" s="24"/>
      <c r="U45" s="24"/>
      <c r="V45" s="24"/>
      <c r="W45" s="24"/>
      <c r="X45" s="24"/>
      <c r="Y45" s="24"/>
      <c r="Z45" s="24"/>
      <c r="AA45" s="24"/>
      <c r="AB45" s="24"/>
      <c r="AG45" s="2"/>
    </row>
    <row r="46" spans="1:33">
      <c r="A46" s="256"/>
      <c r="B46" s="282"/>
      <c r="C46" s="246">
        <v>274751</v>
      </c>
      <c r="D46" s="246">
        <v>259542</v>
      </c>
      <c r="E46" s="246">
        <v>256554</v>
      </c>
      <c r="F46" s="246">
        <v>251853</v>
      </c>
      <c r="G46" s="246">
        <v>229315</v>
      </c>
      <c r="H46" s="246">
        <v>173749</v>
      </c>
      <c r="I46" s="246">
        <v>171739</v>
      </c>
      <c r="J46" s="246">
        <v>149911</v>
      </c>
      <c r="K46" s="246">
        <v>143046</v>
      </c>
      <c r="L46" s="246">
        <v>150444</v>
      </c>
      <c r="M46" s="246">
        <v>159486</v>
      </c>
      <c r="N46" s="246">
        <v>148505</v>
      </c>
      <c r="O46" s="256"/>
      <c r="P46" s="282"/>
      <c r="Q46" s="246">
        <v>154226</v>
      </c>
      <c r="R46" s="246">
        <v>160113</v>
      </c>
      <c r="S46" s="246">
        <v>147120</v>
      </c>
      <c r="T46" s="246">
        <v>146553</v>
      </c>
      <c r="U46" s="246">
        <f t="shared" ref="U46:AB46" si="3">SUM(U36:U43)</f>
        <v>145656</v>
      </c>
      <c r="V46" s="246">
        <f t="shared" si="3"/>
        <v>138312</v>
      </c>
      <c r="W46" s="246">
        <f t="shared" si="3"/>
        <v>127610</v>
      </c>
      <c r="X46" s="246">
        <f t="shared" si="3"/>
        <v>82267</v>
      </c>
      <c r="Y46" s="246">
        <f t="shared" si="3"/>
        <v>87886</v>
      </c>
      <c r="Z46" s="246">
        <f t="shared" si="3"/>
        <v>92769</v>
      </c>
      <c r="AA46" s="246">
        <f t="shared" si="3"/>
        <v>92295</v>
      </c>
      <c r="AB46" s="246">
        <f t="shared" si="3"/>
        <v>84293</v>
      </c>
      <c r="AG46" s="2"/>
    </row>
    <row r="47" spans="1:33">
      <c r="B47" s="266"/>
      <c r="O47" s="11"/>
      <c r="P47" s="266"/>
      <c r="Q47" s="25"/>
      <c r="R47" s="25"/>
      <c r="S47" s="25"/>
      <c r="T47" s="25"/>
      <c r="U47" s="25"/>
      <c r="V47" s="25"/>
      <c r="W47" s="25"/>
      <c r="X47" s="25"/>
      <c r="Y47" s="25"/>
      <c r="Z47" s="25"/>
      <c r="AA47" s="25"/>
      <c r="AB47" s="25"/>
      <c r="AG47" s="2"/>
    </row>
    <row r="48" spans="1:33">
      <c r="A48" s="11" t="s">
        <v>503</v>
      </c>
      <c r="B48" s="266" t="s">
        <v>504</v>
      </c>
      <c r="O48" s="11" t="s">
        <v>122</v>
      </c>
      <c r="P48" s="266" t="s">
        <v>21</v>
      </c>
      <c r="Q48" s="48"/>
      <c r="R48" s="48"/>
      <c r="S48" s="48"/>
      <c r="T48" s="48"/>
      <c r="U48" s="48"/>
      <c r="V48" s="48"/>
      <c r="W48" s="48"/>
      <c r="X48" s="48"/>
      <c r="Y48" s="48"/>
      <c r="Z48" s="48"/>
      <c r="AA48" s="48"/>
      <c r="AB48" s="48"/>
      <c r="AG48" s="2"/>
    </row>
    <row r="49" spans="1:33">
      <c r="A49" s="45" t="s">
        <v>475</v>
      </c>
      <c r="B49" s="281" t="s">
        <v>476</v>
      </c>
      <c r="C49" s="24">
        <v>-545</v>
      </c>
      <c r="D49" s="24">
        <v>-714</v>
      </c>
      <c r="E49" s="24">
        <v>-838</v>
      </c>
      <c r="F49" s="24">
        <v>-671</v>
      </c>
      <c r="G49" s="24">
        <v>-833</v>
      </c>
      <c r="H49" s="24">
        <v>-389</v>
      </c>
      <c r="I49" s="24">
        <v>-702</v>
      </c>
      <c r="J49" s="24">
        <v>-879</v>
      </c>
      <c r="K49" s="24">
        <v>3624</v>
      </c>
      <c r="L49" s="24">
        <v>-2815</v>
      </c>
      <c r="M49" s="24">
        <v>-4854</v>
      </c>
      <c r="N49" s="24">
        <v>-456</v>
      </c>
      <c r="O49" s="45" t="s">
        <v>591</v>
      </c>
      <c r="P49" s="281" t="s">
        <v>590</v>
      </c>
      <c r="Q49" s="24">
        <v>-2223</v>
      </c>
      <c r="R49" s="24">
        <v>-3187</v>
      </c>
      <c r="S49" s="24">
        <v>-839</v>
      </c>
      <c r="T49" s="24">
        <v>-691</v>
      </c>
      <c r="U49" s="24">
        <v>-3385</v>
      </c>
      <c r="V49" s="24">
        <v>-1250</v>
      </c>
      <c r="W49" s="24">
        <v>-1731</v>
      </c>
      <c r="X49" s="24">
        <v>-1015</v>
      </c>
      <c r="Y49" s="24">
        <v>-1633.4</v>
      </c>
      <c r="Z49" s="24">
        <v>-1991.6</v>
      </c>
      <c r="AA49" s="24">
        <v>-419</v>
      </c>
      <c r="AB49" s="24">
        <v>-339</v>
      </c>
      <c r="AG49" s="2"/>
    </row>
    <row r="50" spans="1:33">
      <c r="A50" s="46" t="s">
        <v>477</v>
      </c>
      <c r="B50" s="281" t="s">
        <v>478</v>
      </c>
      <c r="C50" s="24">
        <v>-1798</v>
      </c>
      <c r="D50" s="24">
        <v>-1282</v>
      </c>
      <c r="E50" s="24">
        <v>-1188</v>
      </c>
      <c r="F50" s="24">
        <v>-1330</v>
      </c>
      <c r="G50" s="24">
        <v>-1234</v>
      </c>
      <c r="H50" s="24">
        <v>-995</v>
      </c>
      <c r="I50" s="24">
        <v>-809</v>
      </c>
      <c r="J50" s="24">
        <v>-913</v>
      </c>
      <c r="K50" s="24">
        <v>-1565</v>
      </c>
      <c r="L50" s="24">
        <v>-840</v>
      </c>
      <c r="M50" s="24">
        <v>-738</v>
      </c>
      <c r="N50" s="24">
        <v>-371</v>
      </c>
      <c r="O50" s="45" t="s">
        <v>115</v>
      </c>
      <c r="P50" s="281" t="s">
        <v>116</v>
      </c>
      <c r="Q50" s="24">
        <v>-19125.651089999999</v>
      </c>
      <c r="R50" s="24">
        <v>-18441.025000000001</v>
      </c>
      <c r="S50" s="24">
        <v>-11496.055100000001</v>
      </c>
      <c r="T50" s="24">
        <v>-16353.206099999999</v>
      </c>
      <c r="U50" s="24">
        <v>-14388</v>
      </c>
      <c r="V50" s="24">
        <v>-12671</v>
      </c>
      <c r="W50" s="24">
        <v>-11520</v>
      </c>
      <c r="X50" s="24">
        <v>-7812</v>
      </c>
      <c r="Y50" s="24">
        <v>-8330</v>
      </c>
      <c r="Z50" s="24">
        <v>-8270</v>
      </c>
      <c r="AA50" s="24">
        <v>-8409</v>
      </c>
      <c r="AB50" s="24">
        <v>-8935</v>
      </c>
      <c r="AG50" s="2"/>
    </row>
    <row r="51" spans="1:33">
      <c r="A51" s="47" t="s">
        <v>479</v>
      </c>
      <c r="B51" s="281" t="s">
        <v>480</v>
      </c>
      <c r="C51" s="24">
        <v>-6132</v>
      </c>
      <c r="D51" s="24">
        <v>-3653</v>
      </c>
      <c r="E51" s="24">
        <v>-3346</v>
      </c>
      <c r="F51" s="24">
        <v>-2451</v>
      </c>
      <c r="G51" s="24">
        <v>-3605</v>
      </c>
      <c r="H51" s="24">
        <v>-1011</v>
      </c>
      <c r="I51" s="24">
        <v>-936</v>
      </c>
      <c r="J51" s="24">
        <v>-791</v>
      </c>
      <c r="K51" s="24">
        <v>-798</v>
      </c>
      <c r="L51" s="24">
        <v>-975</v>
      </c>
      <c r="M51" s="24">
        <v>-938</v>
      </c>
      <c r="N51" s="24">
        <v>-814</v>
      </c>
      <c r="O51" s="45" t="s">
        <v>117</v>
      </c>
      <c r="P51" s="281" t="s">
        <v>118</v>
      </c>
      <c r="Q51" s="24">
        <v>-2250</v>
      </c>
      <c r="R51" s="24">
        <v>-2217</v>
      </c>
      <c r="S51" s="24">
        <v>-1793</v>
      </c>
      <c r="T51" s="24">
        <v>-1491</v>
      </c>
      <c r="U51" s="24">
        <v>-522</v>
      </c>
      <c r="V51" s="24">
        <v>-628</v>
      </c>
      <c r="W51" s="24">
        <v>-342</v>
      </c>
      <c r="X51" s="24">
        <v>-101</v>
      </c>
      <c r="Y51" s="24">
        <v>-73</v>
      </c>
      <c r="Z51" s="24">
        <v>-68</v>
      </c>
      <c r="AA51" s="24">
        <v>-58</v>
      </c>
      <c r="AB51" s="24">
        <v>-70</v>
      </c>
      <c r="AG51" s="2"/>
    </row>
    <row r="52" spans="1:33">
      <c r="A52" s="45" t="s">
        <v>481</v>
      </c>
      <c r="B52" s="281" t="s">
        <v>482</v>
      </c>
      <c r="C52" s="24">
        <v>-774</v>
      </c>
      <c r="D52" s="24">
        <v>-1264</v>
      </c>
      <c r="E52" s="24">
        <v>-1061</v>
      </c>
      <c r="F52" s="24">
        <v>-1466</v>
      </c>
      <c r="G52" s="24">
        <v>-1077</v>
      </c>
      <c r="H52" s="24">
        <v>-265</v>
      </c>
      <c r="I52" s="24">
        <v>-398</v>
      </c>
      <c r="J52" s="24">
        <v>-219</v>
      </c>
      <c r="K52" s="24">
        <v>153</v>
      </c>
      <c r="L52" s="24">
        <v>-431</v>
      </c>
      <c r="M52" s="24">
        <v>-501</v>
      </c>
      <c r="N52" s="24">
        <v>-487</v>
      </c>
      <c r="O52" s="47" t="s">
        <v>434</v>
      </c>
      <c r="P52" s="281" t="s">
        <v>435</v>
      </c>
      <c r="Q52" s="24">
        <v>-3963</v>
      </c>
      <c r="R52" s="24">
        <v>306</v>
      </c>
      <c r="S52" s="24">
        <v>-4880</v>
      </c>
      <c r="T52" s="24">
        <v>-2658</v>
      </c>
      <c r="U52" s="24">
        <v>-2353</v>
      </c>
      <c r="V52" s="24">
        <v>-2038</v>
      </c>
      <c r="W52" s="24">
        <v>-962</v>
      </c>
      <c r="X52" s="24">
        <v>0</v>
      </c>
      <c r="Y52" s="24">
        <v>0</v>
      </c>
      <c r="Z52" s="24">
        <v>0</v>
      </c>
      <c r="AA52" s="24">
        <v>0</v>
      </c>
      <c r="AB52" s="24">
        <v>0</v>
      </c>
      <c r="AG52" s="2"/>
    </row>
    <row r="53" spans="1:33">
      <c r="A53" s="45" t="s">
        <v>485</v>
      </c>
      <c r="B53" s="281" t="s">
        <v>486</v>
      </c>
      <c r="C53" s="24">
        <v>-8565</v>
      </c>
      <c r="D53" s="24">
        <v>-2607</v>
      </c>
      <c r="E53" s="24">
        <v>-7077</v>
      </c>
      <c r="F53" s="24">
        <v>-1047</v>
      </c>
      <c r="G53" s="24">
        <v>-5746</v>
      </c>
      <c r="H53" s="24">
        <v>-6623</v>
      </c>
      <c r="I53" s="24">
        <v>-7129</v>
      </c>
      <c r="J53" s="24">
        <v>-611</v>
      </c>
      <c r="K53" s="24">
        <v>680</v>
      </c>
      <c r="L53" s="24">
        <v>-421</v>
      </c>
      <c r="M53" s="24">
        <v>-1235</v>
      </c>
      <c r="N53" s="24">
        <v>-1355</v>
      </c>
      <c r="O53" s="45" t="s">
        <v>121</v>
      </c>
      <c r="P53" s="281" t="s">
        <v>494</v>
      </c>
      <c r="Q53" s="24">
        <v>-9024.348909999997</v>
      </c>
      <c r="R53" s="24">
        <v>-5920.9750000000022</v>
      </c>
      <c r="S53" s="24">
        <v>-6221.9448999999995</v>
      </c>
      <c r="T53" s="24">
        <v>-2322.7938999999997</v>
      </c>
      <c r="U53" s="24">
        <v>-3892</v>
      </c>
      <c r="V53" s="24">
        <v>-2748</v>
      </c>
      <c r="W53" s="24">
        <v>-2308</v>
      </c>
      <c r="X53" s="24">
        <v>-1477</v>
      </c>
      <c r="Y53" s="24">
        <v>-1507.6000000000004</v>
      </c>
      <c r="Z53" s="24">
        <v>-2071.3999999999996</v>
      </c>
      <c r="AA53" s="24">
        <v>-2172</v>
      </c>
      <c r="AB53" s="24">
        <v>-2397</v>
      </c>
      <c r="AG53" s="2"/>
    </row>
    <row r="54" spans="1:33" ht="17.25" customHeight="1">
      <c r="A54" s="45" t="s">
        <v>595</v>
      </c>
      <c r="B54" s="281" t="s">
        <v>596</v>
      </c>
      <c r="C54" s="24">
        <v>-34467</v>
      </c>
      <c r="D54" s="24">
        <v>-28456</v>
      </c>
      <c r="E54" s="24">
        <v>-27503</v>
      </c>
      <c r="F54" s="24">
        <v>-25230</v>
      </c>
      <c r="G54" s="24">
        <v>-18641</v>
      </c>
      <c r="H54" s="24">
        <v>-16361</v>
      </c>
      <c r="I54" s="24">
        <v>-20958</v>
      </c>
      <c r="J54" s="24">
        <v>-18472</v>
      </c>
      <c r="K54" s="24">
        <v>-21479</v>
      </c>
      <c r="L54" s="24">
        <v>-18764</v>
      </c>
      <c r="M54" s="24">
        <v>-20048</v>
      </c>
      <c r="N54" s="24">
        <v>-15349</v>
      </c>
      <c r="O54" s="45"/>
      <c r="P54" s="281"/>
      <c r="Q54" s="24"/>
      <c r="R54" s="24"/>
      <c r="S54" s="24"/>
      <c r="T54" s="24"/>
      <c r="U54" s="24"/>
      <c r="V54" s="24"/>
      <c r="W54" s="24"/>
      <c r="X54" s="24"/>
      <c r="Y54" s="24"/>
      <c r="Z54" s="24"/>
      <c r="AA54" s="24"/>
      <c r="AB54" s="24"/>
      <c r="AG54" s="2"/>
    </row>
    <row r="55" spans="1:33" ht="25.5">
      <c r="A55" s="45" t="s">
        <v>495</v>
      </c>
      <c r="B55" s="281" t="s">
        <v>490</v>
      </c>
      <c r="C55" s="24">
        <v>-3408</v>
      </c>
      <c r="D55" s="24">
        <v>-4399</v>
      </c>
      <c r="E55" s="24">
        <v>-3640</v>
      </c>
      <c r="F55" s="24">
        <v>-3525</v>
      </c>
      <c r="G55" s="24">
        <v>-3140</v>
      </c>
      <c r="H55" s="24">
        <v>-4780</v>
      </c>
      <c r="I55" s="24">
        <v>-1641</v>
      </c>
      <c r="J55" s="24">
        <v>-2031</v>
      </c>
      <c r="K55" s="24">
        <v>-2586</v>
      </c>
      <c r="L55" s="24">
        <v>-2455</v>
      </c>
      <c r="M55" s="24">
        <v>-2355</v>
      </c>
      <c r="N55" s="24">
        <v>-2368</v>
      </c>
      <c r="O55" s="45"/>
      <c r="P55" s="281"/>
      <c r="Q55" s="24"/>
      <c r="R55" s="24"/>
      <c r="S55" s="24"/>
      <c r="T55" s="24"/>
      <c r="U55" s="24"/>
      <c r="V55" s="24"/>
      <c r="W55" s="24"/>
      <c r="X55" s="24"/>
      <c r="Y55" s="24"/>
      <c r="Z55" s="24"/>
      <c r="AA55" s="24"/>
      <c r="AB55" s="24"/>
      <c r="AG55" s="2"/>
    </row>
    <row r="56" spans="1:33" ht="14.25" customHeight="1">
      <c r="A56" s="45" t="s">
        <v>491</v>
      </c>
      <c r="B56" s="281" t="s">
        <v>492</v>
      </c>
      <c r="C56" s="24">
        <v>-6927</v>
      </c>
      <c r="D56" s="24">
        <v>-6657</v>
      </c>
      <c r="E56" s="24">
        <v>-7837</v>
      </c>
      <c r="F56" s="24">
        <v>-7623</v>
      </c>
      <c r="G56" s="24">
        <v>-9040</v>
      </c>
      <c r="H56" s="24">
        <v>-6570</v>
      </c>
      <c r="I56" s="24">
        <v>-5679</v>
      </c>
      <c r="J56" s="24">
        <v>-2786</v>
      </c>
      <c r="K56" s="24">
        <v>-1031</v>
      </c>
      <c r="L56" s="24">
        <v>-4039</v>
      </c>
      <c r="M56" s="24">
        <v>-1839</v>
      </c>
      <c r="N56" s="24">
        <v>-1166</v>
      </c>
      <c r="O56" s="45"/>
      <c r="P56" s="281"/>
      <c r="Q56" s="24"/>
      <c r="R56" s="24"/>
      <c r="S56" s="24"/>
      <c r="T56" s="24"/>
      <c r="U56" s="24"/>
      <c r="V56" s="24"/>
      <c r="W56" s="24"/>
      <c r="X56" s="24"/>
      <c r="Y56" s="24"/>
      <c r="Z56" s="24"/>
      <c r="AA56" s="24"/>
      <c r="AB56" s="24"/>
      <c r="AG56" s="2"/>
    </row>
    <row r="57" spans="1:33">
      <c r="A57" s="45" t="s">
        <v>594</v>
      </c>
      <c r="B57" s="281" t="s">
        <v>498</v>
      </c>
      <c r="C57" s="24">
        <v>-4808</v>
      </c>
      <c r="D57" s="24">
        <v>-4987</v>
      </c>
      <c r="E57" s="24">
        <v>-2860</v>
      </c>
      <c r="F57" s="24">
        <v>-2627</v>
      </c>
      <c r="G57" s="24">
        <v>-3281</v>
      </c>
      <c r="H57" s="24">
        <v>-4740</v>
      </c>
      <c r="I57" s="24">
        <v>-1504</v>
      </c>
      <c r="J57" s="24">
        <v>-2535</v>
      </c>
      <c r="K57" s="24">
        <v>-5629</v>
      </c>
      <c r="L57" s="24">
        <v>-179</v>
      </c>
      <c r="M57" s="24">
        <v>-2764</v>
      </c>
      <c r="N57" s="24">
        <v>1686</v>
      </c>
      <c r="O57" s="45"/>
      <c r="P57" s="281"/>
      <c r="Q57" s="24"/>
      <c r="R57" s="24"/>
      <c r="S57" s="24"/>
      <c r="T57" s="24"/>
      <c r="U57" s="24"/>
      <c r="V57" s="24"/>
      <c r="W57" s="24"/>
      <c r="X57" s="24"/>
      <c r="Y57" s="24"/>
      <c r="Z57" s="24"/>
      <c r="AA57" s="24"/>
      <c r="AB57" s="24"/>
      <c r="AG57" s="2"/>
    </row>
    <row r="58" spans="1:33" ht="15" thickBot="1">
      <c r="A58" s="37"/>
      <c r="B58" s="277"/>
      <c r="C58" s="37">
        <v>-67424</v>
      </c>
      <c r="D58" s="37">
        <v>-54019</v>
      </c>
      <c r="E58" s="37">
        <v>-55350</v>
      </c>
      <c r="F58" s="37">
        <v>-45970</v>
      </c>
      <c r="G58" s="37">
        <v>-46597</v>
      </c>
      <c r="H58" s="37">
        <v>-41734</v>
      </c>
      <c r="I58" s="37">
        <v>-39756</v>
      </c>
      <c r="J58" s="37">
        <v>-29237</v>
      </c>
      <c r="K58" s="37">
        <v>-28631</v>
      </c>
      <c r="L58" s="37">
        <v>-30919</v>
      </c>
      <c r="M58" s="37">
        <v>-35272</v>
      </c>
      <c r="N58" s="37">
        <v>-20680</v>
      </c>
      <c r="O58" s="37"/>
      <c r="P58" s="277"/>
      <c r="Q58" s="37">
        <v>-36586</v>
      </c>
      <c r="R58" s="37">
        <v>-29460</v>
      </c>
      <c r="S58" s="37">
        <v>-25230</v>
      </c>
      <c r="T58" s="37">
        <v>-23516</v>
      </c>
      <c r="U58" s="37">
        <f t="shared" ref="U58:AB58" si="4">SUM(U49:U53)</f>
        <v>-24540</v>
      </c>
      <c r="V58" s="37">
        <f t="shared" si="4"/>
        <v>-19335</v>
      </c>
      <c r="W58" s="37">
        <f t="shared" si="4"/>
        <v>-16863</v>
      </c>
      <c r="X58" s="37">
        <f t="shared" si="4"/>
        <v>-10405</v>
      </c>
      <c r="Y58" s="37">
        <f t="shared" si="4"/>
        <v>-11544</v>
      </c>
      <c r="Z58" s="37">
        <f t="shared" si="4"/>
        <v>-12401</v>
      </c>
      <c r="AA58" s="37">
        <f t="shared" si="4"/>
        <v>-11058</v>
      </c>
      <c r="AB58" s="37">
        <f t="shared" si="4"/>
        <v>-11741</v>
      </c>
      <c r="AG58" s="2"/>
    </row>
    <row r="59" spans="1:33" ht="15" thickTop="1">
      <c r="A59" s="255" t="s">
        <v>499</v>
      </c>
      <c r="B59" s="283" t="s">
        <v>500</v>
      </c>
      <c r="C59" s="168">
        <v>207327</v>
      </c>
      <c r="D59" s="168">
        <v>205523</v>
      </c>
      <c r="E59" s="168">
        <v>201204</v>
      </c>
      <c r="F59" s="168">
        <v>205883</v>
      </c>
      <c r="G59" s="168">
        <v>182718</v>
      </c>
      <c r="H59" s="168">
        <v>132015</v>
      </c>
      <c r="I59" s="168">
        <v>131983</v>
      </c>
      <c r="J59" s="168">
        <v>120674</v>
      </c>
      <c r="K59" s="168">
        <v>114415</v>
      </c>
      <c r="L59" s="168">
        <v>119525</v>
      </c>
      <c r="M59" s="168">
        <v>124214</v>
      </c>
      <c r="N59" s="168">
        <v>127825</v>
      </c>
      <c r="O59" s="153" t="s">
        <v>22</v>
      </c>
      <c r="P59" s="267" t="s">
        <v>23</v>
      </c>
      <c r="Q59" s="168">
        <v>117640</v>
      </c>
      <c r="R59" s="168">
        <v>130653</v>
      </c>
      <c r="S59" s="168">
        <v>121890</v>
      </c>
      <c r="T59" s="168">
        <v>123037</v>
      </c>
      <c r="U59" s="168">
        <f t="shared" ref="U59:AB59" si="5">U46+U58</f>
        <v>121116</v>
      </c>
      <c r="V59" s="168">
        <f t="shared" si="5"/>
        <v>118977</v>
      </c>
      <c r="W59" s="168">
        <f t="shared" si="5"/>
        <v>110747</v>
      </c>
      <c r="X59" s="168">
        <f t="shared" si="5"/>
        <v>71862</v>
      </c>
      <c r="Y59" s="168">
        <f t="shared" si="5"/>
        <v>76342</v>
      </c>
      <c r="Z59" s="168">
        <f t="shared" si="5"/>
        <v>80368</v>
      </c>
      <c r="AA59" s="168">
        <f t="shared" si="5"/>
        <v>81237</v>
      </c>
      <c r="AB59" s="168">
        <f t="shared" si="5"/>
        <v>72552</v>
      </c>
      <c r="AG59" s="2"/>
    </row>
    <row r="61" spans="1:33">
      <c r="A61" s="236" t="s">
        <v>496</v>
      </c>
      <c r="O61" s="194"/>
    </row>
    <row r="62" spans="1:33">
      <c r="A62" s="236" t="s">
        <v>497</v>
      </c>
      <c r="O62" s="194"/>
    </row>
    <row r="63" spans="1:33">
      <c r="A63" s="236" t="s">
        <v>592</v>
      </c>
    </row>
    <row r="64" spans="1:33">
      <c r="A64" s="236" t="s">
        <v>593</v>
      </c>
      <c r="O64" s="194"/>
    </row>
    <row r="65" spans="1:33">
      <c r="O65" s="194"/>
      <c r="Q65" s="4"/>
      <c r="R65" s="4"/>
      <c r="S65" s="4"/>
      <c r="T65" s="4"/>
      <c r="U65" s="4"/>
      <c r="V65" s="4"/>
      <c r="W65" s="4"/>
      <c r="X65" s="4"/>
      <c r="Y65" s="4"/>
      <c r="Z65" s="4"/>
    </row>
    <row r="73" spans="1:33" ht="18">
      <c r="A73" s="204" t="s">
        <v>447</v>
      </c>
      <c r="Y73" s="10"/>
      <c r="AG73" s="2"/>
    </row>
    <row r="74" spans="1:33">
      <c r="Y74" s="10"/>
      <c r="AG74" s="2"/>
    </row>
    <row r="75" spans="1:33">
      <c r="A75" s="13" t="s">
        <v>2</v>
      </c>
      <c r="B75" s="13" t="s">
        <v>3</v>
      </c>
      <c r="O75" s="2" t="s">
        <v>2</v>
      </c>
      <c r="P75" s="2" t="s">
        <v>3</v>
      </c>
      <c r="X75" s="10"/>
      <c r="AG75" s="2"/>
    </row>
    <row r="76" spans="1:33" ht="30.6" customHeight="1">
      <c r="A76" s="233" t="s">
        <v>22</v>
      </c>
      <c r="B76" s="233" t="s">
        <v>23</v>
      </c>
      <c r="C76" s="197" t="s">
        <v>11</v>
      </c>
      <c r="D76" s="197" t="s">
        <v>10</v>
      </c>
      <c r="E76" s="197" t="s">
        <v>9</v>
      </c>
      <c r="F76" s="197" t="s">
        <v>8</v>
      </c>
      <c r="G76" s="197" t="s">
        <v>7</v>
      </c>
      <c r="H76" s="197" t="s">
        <v>6</v>
      </c>
      <c r="I76" s="197" t="s">
        <v>367</v>
      </c>
      <c r="J76" s="197" t="s">
        <v>379</v>
      </c>
      <c r="K76" s="197" t="s">
        <v>400</v>
      </c>
      <c r="L76" s="197" t="s">
        <v>418</v>
      </c>
      <c r="M76" s="197" t="s">
        <v>430</v>
      </c>
      <c r="N76" s="197" t="s">
        <v>437</v>
      </c>
      <c r="O76" s="197" t="s">
        <v>499</v>
      </c>
      <c r="P76" s="307" t="s">
        <v>500</v>
      </c>
      <c r="Q76" s="197" t="s">
        <v>439</v>
      </c>
      <c r="R76" s="197" t="s">
        <v>441</v>
      </c>
      <c r="S76" s="197" t="s">
        <v>445</v>
      </c>
      <c r="T76" s="197" t="s">
        <v>449</v>
      </c>
      <c r="U76" s="197" t="s">
        <v>451</v>
      </c>
      <c r="V76" s="197">
        <v>43281</v>
      </c>
      <c r="W76" s="197">
        <v>43373</v>
      </c>
      <c r="X76" s="197">
        <v>43464</v>
      </c>
      <c r="Y76" s="197">
        <v>43555</v>
      </c>
      <c r="Z76" s="197">
        <v>43646</v>
      </c>
      <c r="AA76" s="197">
        <v>43738</v>
      </c>
      <c r="AB76" s="197">
        <v>43830</v>
      </c>
      <c r="AG76" s="2"/>
    </row>
    <row r="77" spans="1:33">
      <c r="A77" s="11" t="s">
        <v>110</v>
      </c>
      <c r="B77" s="201" t="s">
        <v>19</v>
      </c>
      <c r="C77" s="44"/>
      <c r="D77" s="44"/>
      <c r="E77" s="44"/>
      <c r="F77" s="44"/>
      <c r="G77" s="44"/>
      <c r="H77" s="44"/>
      <c r="I77" s="44"/>
      <c r="J77" s="44"/>
      <c r="K77" s="44"/>
      <c r="L77" s="44"/>
      <c r="M77" s="44"/>
      <c r="N77" s="44"/>
      <c r="O77" s="11" t="s">
        <v>501</v>
      </c>
      <c r="P77" s="11" t="s">
        <v>502</v>
      </c>
      <c r="Q77" s="56"/>
      <c r="R77" s="56"/>
      <c r="S77" s="56"/>
      <c r="T77" s="56"/>
      <c r="U77" s="56"/>
      <c r="V77" s="56"/>
      <c r="W77" s="56"/>
      <c r="X77" s="56"/>
      <c r="Y77" s="56"/>
      <c r="Z77" s="56"/>
      <c r="AA77" s="56"/>
      <c r="AB77" s="56"/>
      <c r="AG77" s="2"/>
    </row>
    <row r="78" spans="1:33" ht="14.25" customHeight="1">
      <c r="A78" s="45" t="s">
        <v>589</v>
      </c>
      <c r="B78" s="212" t="s">
        <v>590</v>
      </c>
      <c r="C78" s="24">
        <v>24483</v>
      </c>
      <c r="D78" s="24">
        <v>49737</v>
      </c>
      <c r="E78" s="24">
        <v>76159.399999999994</v>
      </c>
      <c r="F78" s="24">
        <v>103939</v>
      </c>
      <c r="G78" s="24">
        <v>26932</v>
      </c>
      <c r="H78" s="24">
        <v>68644</v>
      </c>
      <c r="I78" s="24">
        <v>111176</v>
      </c>
      <c r="J78" s="24">
        <v>155724</v>
      </c>
      <c r="K78" s="24">
        <v>48447</v>
      </c>
      <c r="L78" s="24">
        <v>99080</v>
      </c>
      <c r="M78" s="24">
        <v>144904</v>
      </c>
      <c r="N78" s="24">
        <v>196667</v>
      </c>
      <c r="O78" s="251" t="s">
        <v>475</v>
      </c>
      <c r="P78" s="251" t="s">
        <v>476</v>
      </c>
      <c r="Q78" s="24">
        <v>57815</v>
      </c>
      <c r="R78" s="24">
        <v>110726</v>
      </c>
      <c r="S78" s="24">
        <v>161845</v>
      </c>
      <c r="T78" s="24">
        <v>194083.03375999999</v>
      </c>
      <c r="U78" s="24">
        <v>47237</v>
      </c>
      <c r="V78" s="24">
        <v>99167</v>
      </c>
      <c r="W78" s="24">
        <v>151689</v>
      </c>
      <c r="X78" s="24">
        <v>214180</v>
      </c>
      <c r="Y78" s="24">
        <v>71167</v>
      </c>
      <c r="Z78" s="24">
        <v>134293</v>
      </c>
      <c r="AA78" s="24">
        <v>197191</v>
      </c>
      <c r="AB78" s="24">
        <v>268045</v>
      </c>
      <c r="AG78" s="2"/>
    </row>
    <row r="79" spans="1:33" ht="14.25" customHeight="1">
      <c r="A79" s="45" t="s">
        <v>443</v>
      </c>
      <c r="B79" s="212" t="s">
        <v>444</v>
      </c>
      <c r="C79" s="24">
        <v>28063</v>
      </c>
      <c r="D79" s="24">
        <v>60273</v>
      </c>
      <c r="E79" s="24">
        <v>91740.4</v>
      </c>
      <c r="F79" s="24">
        <v>122710</v>
      </c>
      <c r="G79" s="24">
        <v>29366</v>
      </c>
      <c r="H79" s="24">
        <v>68674</v>
      </c>
      <c r="I79" s="24">
        <v>114012</v>
      </c>
      <c r="J79" s="24">
        <v>159192</v>
      </c>
      <c r="K79" s="24">
        <v>47410</v>
      </c>
      <c r="L79" s="24">
        <v>93960</v>
      </c>
      <c r="M79" s="24">
        <v>139998</v>
      </c>
      <c r="N79" s="24">
        <v>180851</v>
      </c>
      <c r="O79" s="251" t="s">
        <v>477</v>
      </c>
      <c r="P79" s="251" t="s">
        <v>478</v>
      </c>
      <c r="Q79" s="24">
        <v>24125</v>
      </c>
      <c r="R79" s="24">
        <v>50314</v>
      </c>
      <c r="S79" s="24">
        <v>74934</v>
      </c>
      <c r="T79" s="24">
        <v>106097</v>
      </c>
      <c r="U79" s="24">
        <v>25033</v>
      </c>
      <c r="V79" s="24">
        <v>49201</v>
      </c>
      <c r="W79" s="24">
        <v>76089</v>
      </c>
      <c r="X79" s="24">
        <v>107258</v>
      </c>
      <c r="Y79" s="24">
        <v>34123</v>
      </c>
      <c r="Z79" s="24">
        <v>67596</v>
      </c>
      <c r="AA79" s="24">
        <v>103378</v>
      </c>
      <c r="AB79" s="24">
        <v>138333</v>
      </c>
      <c r="AG79" s="2"/>
    </row>
    <row r="80" spans="1:33" ht="14.25" customHeight="1">
      <c r="A80" s="45" t="s">
        <v>111</v>
      </c>
      <c r="B80" s="212" t="s">
        <v>112</v>
      </c>
      <c r="C80" s="24">
        <v>2014</v>
      </c>
      <c r="D80" s="24">
        <v>3952</v>
      </c>
      <c r="E80" s="24">
        <v>5771</v>
      </c>
      <c r="F80" s="24">
        <v>7914</v>
      </c>
      <c r="G80" s="24">
        <v>2014</v>
      </c>
      <c r="H80" s="24">
        <v>7260</v>
      </c>
      <c r="I80" s="24">
        <v>14715</v>
      </c>
      <c r="J80" s="24">
        <v>21876</v>
      </c>
      <c r="K80" s="24">
        <v>6789</v>
      </c>
      <c r="L80" s="24">
        <v>13346</v>
      </c>
      <c r="M80" s="24">
        <v>20842</v>
      </c>
      <c r="N80" s="24">
        <v>27957</v>
      </c>
      <c r="O80" s="251" t="s">
        <v>479</v>
      </c>
      <c r="P80" s="251" t="s">
        <v>480</v>
      </c>
      <c r="Q80" s="24">
        <v>4072</v>
      </c>
      <c r="R80" s="24">
        <v>8974</v>
      </c>
      <c r="S80" s="24">
        <v>14163</v>
      </c>
      <c r="T80" s="24">
        <v>19475</v>
      </c>
      <c r="U80" s="24">
        <v>4191</v>
      </c>
      <c r="V80" s="24">
        <v>8833</v>
      </c>
      <c r="W80" s="24">
        <v>13371</v>
      </c>
      <c r="X80" s="24">
        <v>22440</v>
      </c>
      <c r="Y80" s="24">
        <v>10171</v>
      </c>
      <c r="Z80" s="24">
        <v>19716</v>
      </c>
      <c r="AA80" s="24">
        <v>30074</v>
      </c>
      <c r="AB80" s="24">
        <v>39742</v>
      </c>
      <c r="AG80" s="2"/>
    </row>
    <row r="81" spans="1:33" ht="14.25" customHeight="1">
      <c r="A81" s="45" t="s">
        <v>113</v>
      </c>
      <c r="B81" s="212" t="s">
        <v>114</v>
      </c>
      <c r="C81" s="24">
        <v>5000</v>
      </c>
      <c r="D81" s="24">
        <v>9508</v>
      </c>
      <c r="E81" s="24">
        <v>17836</v>
      </c>
      <c r="F81" s="24">
        <v>23383</v>
      </c>
      <c r="G81" s="24">
        <v>5352</v>
      </c>
      <c r="H81" s="24">
        <v>11800</v>
      </c>
      <c r="I81" s="24">
        <v>18482</v>
      </c>
      <c r="J81" s="24">
        <v>25001</v>
      </c>
      <c r="K81" s="24">
        <v>5631</v>
      </c>
      <c r="L81" s="24">
        <v>11663</v>
      </c>
      <c r="M81" s="24">
        <v>15557</v>
      </c>
      <c r="N81" s="24">
        <v>17413</v>
      </c>
      <c r="O81" s="251" t="s">
        <v>481</v>
      </c>
      <c r="P81" s="251" t="s">
        <v>482</v>
      </c>
      <c r="Q81" s="24">
        <v>12479</v>
      </c>
      <c r="R81" s="24">
        <v>25016</v>
      </c>
      <c r="S81" s="24">
        <v>37629</v>
      </c>
      <c r="T81" s="24">
        <v>49384</v>
      </c>
      <c r="U81" s="24">
        <v>11892</v>
      </c>
      <c r="V81" s="24">
        <v>24097</v>
      </c>
      <c r="W81" s="24">
        <v>36694</v>
      </c>
      <c r="X81" s="24">
        <v>59568</v>
      </c>
      <c r="Y81" s="24">
        <v>26631</v>
      </c>
      <c r="Z81" s="24">
        <v>52959</v>
      </c>
      <c r="AA81" s="24">
        <v>77736</v>
      </c>
      <c r="AB81" s="24">
        <v>101877</v>
      </c>
      <c r="AG81" s="2"/>
    </row>
    <row r="82" spans="1:33" ht="14.25" customHeight="1">
      <c r="A82" s="45" t="s">
        <v>115</v>
      </c>
      <c r="B82" s="212" t="s">
        <v>116</v>
      </c>
      <c r="C82" s="24">
        <v>20676</v>
      </c>
      <c r="D82" s="24">
        <v>43619</v>
      </c>
      <c r="E82" s="24">
        <v>61699.6</v>
      </c>
      <c r="F82" s="24">
        <v>79993</v>
      </c>
      <c r="G82" s="24">
        <v>13535</v>
      </c>
      <c r="H82" s="24">
        <v>30426</v>
      </c>
      <c r="I82" s="24">
        <v>49350</v>
      </c>
      <c r="J82" s="24">
        <v>70836</v>
      </c>
      <c r="K82" s="24">
        <v>19411</v>
      </c>
      <c r="L82" s="24">
        <v>38033</v>
      </c>
      <c r="M82" s="24">
        <v>59569</v>
      </c>
      <c r="N82" s="24">
        <v>78861</v>
      </c>
      <c r="O82" s="251" t="s">
        <v>483</v>
      </c>
      <c r="P82" s="251" t="s">
        <v>484</v>
      </c>
      <c r="Q82" s="24">
        <v>6674</v>
      </c>
      <c r="R82" s="24">
        <v>13600</v>
      </c>
      <c r="S82" s="24">
        <v>20762</v>
      </c>
      <c r="T82" s="24">
        <v>29430</v>
      </c>
      <c r="U82" s="24">
        <v>8090</v>
      </c>
      <c r="V82" s="24">
        <v>16251</v>
      </c>
      <c r="W82" s="24">
        <v>24992</v>
      </c>
      <c r="X82" s="24">
        <v>38512</v>
      </c>
      <c r="Y82" s="24">
        <v>14622</v>
      </c>
      <c r="Z82" s="24">
        <v>29302</v>
      </c>
      <c r="AA82" s="24">
        <v>43745</v>
      </c>
      <c r="AB82" s="24">
        <v>57625</v>
      </c>
      <c r="AG82" s="2"/>
    </row>
    <row r="83" spans="1:33" ht="14.25" customHeight="1">
      <c r="A83" s="46" t="s">
        <v>117</v>
      </c>
      <c r="B83" s="212" t="s">
        <v>118</v>
      </c>
      <c r="C83" s="24">
        <v>2952</v>
      </c>
      <c r="D83" s="24">
        <v>7018</v>
      </c>
      <c r="E83" s="24">
        <v>10581.6</v>
      </c>
      <c r="F83" s="24">
        <v>11600</v>
      </c>
      <c r="G83" s="24">
        <v>3887</v>
      </c>
      <c r="H83" s="24">
        <v>11430</v>
      </c>
      <c r="I83" s="24">
        <v>18515</v>
      </c>
      <c r="J83" s="24">
        <v>27946</v>
      </c>
      <c r="K83" s="24">
        <v>12463</v>
      </c>
      <c r="L83" s="24">
        <v>18197</v>
      </c>
      <c r="M83" s="24">
        <v>35282</v>
      </c>
      <c r="N83" s="24">
        <v>52452</v>
      </c>
      <c r="O83" s="251" t="s">
        <v>485</v>
      </c>
      <c r="P83" s="251" t="s">
        <v>486</v>
      </c>
      <c r="Q83" s="24">
        <v>9292</v>
      </c>
      <c r="R83" s="24">
        <v>21874</v>
      </c>
      <c r="S83" s="24">
        <v>34922</v>
      </c>
      <c r="T83" s="24">
        <v>49330</v>
      </c>
      <c r="U83" s="24">
        <v>17909</v>
      </c>
      <c r="V83" s="24">
        <v>44635</v>
      </c>
      <c r="W83" s="24">
        <v>65000</v>
      </c>
      <c r="X83" s="24">
        <v>91249</v>
      </c>
      <c r="Y83" s="24">
        <v>25975</v>
      </c>
      <c r="Z83" s="24">
        <v>57500</v>
      </c>
      <c r="AA83" s="24">
        <v>84439</v>
      </c>
      <c r="AB83" s="24">
        <v>117935</v>
      </c>
      <c r="AG83" s="2"/>
    </row>
    <row r="84" spans="1:33" ht="14.25" customHeight="1">
      <c r="A84" s="47" t="s">
        <v>119</v>
      </c>
      <c r="B84" s="212" t="s">
        <v>120</v>
      </c>
      <c r="C84" s="24">
        <v>0</v>
      </c>
      <c r="D84" s="24">
        <v>0</v>
      </c>
      <c r="E84" s="24">
        <v>0</v>
      </c>
      <c r="F84" s="24">
        <v>0</v>
      </c>
      <c r="G84" s="24">
        <v>0</v>
      </c>
      <c r="H84" s="24">
        <v>1612</v>
      </c>
      <c r="I84" s="24">
        <v>2489</v>
      </c>
      <c r="J84" s="24">
        <v>4367</v>
      </c>
      <c r="K84" s="24">
        <v>902</v>
      </c>
      <c r="L84" s="24">
        <v>2115</v>
      </c>
      <c r="M84" s="24">
        <v>5412</v>
      </c>
      <c r="N84" s="24">
        <v>9092</v>
      </c>
      <c r="O84" s="251" t="s">
        <v>487</v>
      </c>
      <c r="P84" s="251" t="s">
        <v>488</v>
      </c>
      <c r="Q84" s="24">
        <v>19053</v>
      </c>
      <c r="R84" s="24">
        <v>44655</v>
      </c>
      <c r="S84" s="24">
        <v>66493</v>
      </c>
      <c r="T84" s="24">
        <v>90449</v>
      </c>
      <c r="U84" s="24">
        <v>22400</v>
      </c>
      <c r="V84" s="24">
        <v>50143</v>
      </c>
      <c r="W84" s="24">
        <v>79246</v>
      </c>
      <c r="X84" s="24">
        <v>118879</v>
      </c>
      <c r="Y84" s="24">
        <v>48374</v>
      </c>
      <c r="Z84" s="24">
        <v>101511</v>
      </c>
      <c r="AA84" s="24">
        <v>163140</v>
      </c>
      <c r="AB84" s="24">
        <v>216707</v>
      </c>
      <c r="AG84" s="2"/>
    </row>
    <row r="85" spans="1:33" ht="14.25" customHeight="1">
      <c r="A85" s="45" t="s">
        <v>121</v>
      </c>
      <c r="B85" s="212" t="s">
        <v>494</v>
      </c>
      <c r="C85" s="24">
        <v>1105</v>
      </c>
      <c r="D85" s="24">
        <v>2481</v>
      </c>
      <c r="E85" s="24">
        <v>5569</v>
      </c>
      <c r="F85" s="24">
        <v>7704</v>
      </c>
      <c r="G85" s="24">
        <v>1181</v>
      </c>
      <c r="H85" s="24">
        <v>10031</v>
      </c>
      <c r="I85" s="24">
        <v>19450</v>
      </c>
      <c r="J85" s="24">
        <v>28903</v>
      </c>
      <c r="K85" s="24">
        <v>5500</v>
      </c>
      <c r="L85" s="24">
        <v>17279</v>
      </c>
      <c r="M85" s="24">
        <v>32222</v>
      </c>
      <c r="N85" s="24">
        <v>44719</v>
      </c>
      <c r="O85" s="251" t="s">
        <v>489</v>
      </c>
      <c r="P85" s="251" t="s">
        <v>490</v>
      </c>
      <c r="Q85" s="24">
        <v>10281</v>
      </c>
      <c r="R85" s="24">
        <v>21794</v>
      </c>
      <c r="S85" s="24">
        <v>32098</v>
      </c>
      <c r="T85" s="24">
        <v>42317</v>
      </c>
      <c r="U85" s="24">
        <v>8718</v>
      </c>
      <c r="V85" s="24">
        <v>19172</v>
      </c>
      <c r="W85" s="24">
        <v>33495</v>
      </c>
      <c r="X85" s="24">
        <v>47015</v>
      </c>
      <c r="Y85" s="24">
        <v>12823</v>
      </c>
      <c r="Z85" s="24">
        <v>26776</v>
      </c>
      <c r="AA85" s="24">
        <v>38944</v>
      </c>
      <c r="AB85" s="24">
        <v>60249</v>
      </c>
      <c r="AG85" s="2"/>
    </row>
    <row r="86" spans="1:33" ht="14.25" customHeight="1">
      <c r="A86" s="11"/>
      <c r="B86" s="201"/>
      <c r="C86" s="29"/>
      <c r="D86" s="29"/>
      <c r="E86" s="29"/>
      <c r="F86" s="29"/>
      <c r="G86" s="29"/>
      <c r="H86" s="29"/>
      <c r="I86" s="29"/>
      <c r="J86" s="29"/>
      <c r="K86" s="29"/>
      <c r="L86" s="29"/>
      <c r="M86" s="29"/>
      <c r="N86" s="29"/>
      <c r="O86" s="251" t="s">
        <v>491</v>
      </c>
      <c r="P86" s="251" t="s">
        <v>492</v>
      </c>
      <c r="Q86" s="24">
        <v>565</v>
      </c>
      <c r="R86" s="24">
        <v>1542</v>
      </c>
      <c r="S86" s="24">
        <v>3578</v>
      </c>
      <c r="T86" s="24">
        <v>5748</v>
      </c>
      <c r="U86" s="24">
        <v>1621</v>
      </c>
      <c r="V86" s="24">
        <v>4315</v>
      </c>
      <c r="W86" s="24">
        <v>6853</v>
      </c>
      <c r="X86" s="24">
        <v>13431</v>
      </c>
      <c r="Y86" s="24">
        <v>3896</v>
      </c>
      <c r="Z86" s="24">
        <v>11135</v>
      </c>
      <c r="AA86" s="24">
        <v>18305</v>
      </c>
      <c r="AB86" s="24">
        <v>28302</v>
      </c>
      <c r="AG86" s="2"/>
    </row>
    <row r="87" spans="1:33" ht="14.25" customHeight="1">
      <c r="A87" s="11"/>
      <c r="B87" s="201"/>
      <c r="C87" s="25"/>
      <c r="D87" s="25"/>
      <c r="E87" s="25"/>
      <c r="F87" s="25"/>
      <c r="G87" s="25"/>
      <c r="H87" s="25"/>
      <c r="I87" s="25"/>
      <c r="J87" s="25"/>
      <c r="K87" s="25"/>
      <c r="L87" s="25"/>
      <c r="M87" s="25"/>
      <c r="N87" s="25"/>
      <c r="O87" s="251" t="s">
        <v>493</v>
      </c>
      <c r="P87" s="251" t="s">
        <v>494</v>
      </c>
      <c r="Q87" s="24">
        <v>4149</v>
      </c>
      <c r="R87" s="24">
        <v>9496</v>
      </c>
      <c r="S87" s="24">
        <v>12011</v>
      </c>
      <c r="T87" s="24">
        <v>15167.96624</v>
      </c>
      <c r="U87" s="24">
        <v>2820</v>
      </c>
      <c r="V87" s="24">
        <v>5836</v>
      </c>
      <c r="W87" s="24">
        <v>7970</v>
      </c>
      <c r="X87" s="24">
        <v>12182</v>
      </c>
      <c r="Y87" s="24">
        <v>4071</v>
      </c>
      <c r="Z87" s="24">
        <v>7619</v>
      </c>
      <c r="AA87" s="24">
        <v>10997</v>
      </c>
      <c r="AB87" s="24">
        <v>13885</v>
      </c>
      <c r="AG87" s="2"/>
    </row>
    <row r="88" spans="1:33" ht="14.25" customHeight="1">
      <c r="A88" s="257"/>
      <c r="B88" s="258"/>
      <c r="C88" s="246">
        <v>84293</v>
      </c>
      <c r="D88" s="246">
        <v>176588</v>
      </c>
      <c r="E88" s="246">
        <v>269357</v>
      </c>
      <c r="F88" s="246">
        <v>357243</v>
      </c>
      <c r="G88" s="246">
        <v>82267</v>
      </c>
      <c r="H88" s="246">
        <v>209877</v>
      </c>
      <c r="I88" s="246">
        <v>348189</v>
      </c>
      <c r="J88" s="246">
        <v>493845</v>
      </c>
      <c r="K88" s="246">
        <v>146553</v>
      </c>
      <c r="L88" s="246">
        <v>293673</v>
      </c>
      <c r="M88" s="246">
        <v>453786</v>
      </c>
      <c r="N88" s="246">
        <v>608012</v>
      </c>
      <c r="O88" s="246"/>
      <c r="P88" s="246"/>
      <c r="Q88" s="246">
        <v>148505</v>
      </c>
      <c r="R88" s="246">
        <v>307991</v>
      </c>
      <c r="S88" s="246">
        <v>458435</v>
      </c>
      <c r="T88" s="246">
        <v>601481</v>
      </c>
      <c r="U88" s="246">
        <v>149911</v>
      </c>
      <c r="V88" s="246">
        <v>321650</v>
      </c>
      <c r="W88" s="246">
        <v>495399</v>
      </c>
      <c r="X88" s="246">
        <v>724714</v>
      </c>
      <c r="Y88" s="246">
        <v>251853</v>
      </c>
      <c r="Z88" s="246">
        <v>508407</v>
      </c>
      <c r="AA88" s="246">
        <v>767949</v>
      </c>
      <c r="AB88" s="246">
        <v>1042700</v>
      </c>
      <c r="AG88" s="2"/>
    </row>
    <row r="89" spans="1:33">
      <c r="A89" s="11"/>
      <c r="B89" s="201"/>
      <c r="Q89" s="25"/>
      <c r="R89" s="25"/>
      <c r="S89" s="25"/>
      <c r="T89" s="25"/>
      <c r="U89" s="25"/>
      <c r="V89" s="25"/>
      <c r="W89" s="25"/>
      <c r="X89" s="25"/>
      <c r="Y89" s="25"/>
      <c r="Z89" s="25"/>
      <c r="AA89" s="25"/>
      <c r="AB89" s="25"/>
      <c r="AG89" s="2"/>
    </row>
    <row r="90" spans="1:33">
      <c r="A90" s="11" t="s">
        <v>122</v>
      </c>
      <c r="B90" s="201" t="s">
        <v>21</v>
      </c>
      <c r="C90" s="48"/>
      <c r="D90" s="48"/>
      <c r="E90" s="48"/>
      <c r="F90" s="48"/>
      <c r="G90" s="48"/>
      <c r="H90" s="48"/>
      <c r="I90" s="48"/>
      <c r="J90" s="48"/>
      <c r="K90" s="48"/>
      <c r="L90" s="48"/>
      <c r="M90" s="48"/>
      <c r="N90" s="48"/>
      <c r="O90" s="11" t="s">
        <v>503</v>
      </c>
      <c r="P90" s="11" t="s">
        <v>504</v>
      </c>
      <c r="Q90" s="48"/>
      <c r="R90" s="48"/>
      <c r="S90" s="48"/>
      <c r="T90" s="48"/>
      <c r="U90" s="48"/>
      <c r="V90" s="48"/>
      <c r="W90" s="48"/>
      <c r="X90" s="48"/>
      <c r="Y90" s="48"/>
      <c r="Z90" s="48"/>
      <c r="AA90" s="48"/>
      <c r="AB90" s="48"/>
      <c r="AG90" s="2"/>
    </row>
    <row r="91" spans="1:33">
      <c r="A91" s="45" t="s">
        <v>591</v>
      </c>
      <c r="B91" s="212" t="s">
        <v>590</v>
      </c>
      <c r="C91" s="24">
        <v>-339</v>
      </c>
      <c r="D91" s="24">
        <v>-758</v>
      </c>
      <c r="E91" s="24">
        <v>-2749.6</v>
      </c>
      <c r="F91" s="24">
        <v>-4383</v>
      </c>
      <c r="G91" s="24">
        <v>-1015</v>
      </c>
      <c r="H91" s="24">
        <v>-2746</v>
      </c>
      <c r="I91" s="24">
        <v>-3996</v>
      </c>
      <c r="J91" s="24">
        <v>-7381</v>
      </c>
      <c r="K91" s="24">
        <v>-691</v>
      </c>
      <c r="L91" s="24">
        <v>-1530</v>
      </c>
      <c r="M91" s="24">
        <v>-4717</v>
      </c>
      <c r="N91" s="24">
        <v>-6940</v>
      </c>
      <c r="O91" s="251" t="s">
        <v>475</v>
      </c>
      <c r="P91" s="251" t="s">
        <v>476</v>
      </c>
      <c r="Q91" s="24">
        <v>-456</v>
      </c>
      <c r="R91" s="24">
        <v>-5310</v>
      </c>
      <c r="S91" s="24">
        <v>-8125</v>
      </c>
      <c r="T91" s="24">
        <v>-4501</v>
      </c>
      <c r="U91" s="24">
        <v>-879</v>
      </c>
      <c r="V91" s="24">
        <v>-1581</v>
      </c>
      <c r="W91" s="24">
        <v>-1970</v>
      </c>
      <c r="X91" s="24">
        <v>-2803</v>
      </c>
      <c r="Y91" s="24">
        <v>-671</v>
      </c>
      <c r="Z91" s="24">
        <v>-1509</v>
      </c>
      <c r="AA91" s="24">
        <v>-2223</v>
      </c>
      <c r="AB91" s="24">
        <v>-2768</v>
      </c>
      <c r="AG91" s="2"/>
    </row>
    <row r="92" spans="1:33">
      <c r="A92" s="45" t="s">
        <v>115</v>
      </c>
      <c r="B92" s="212" t="s">
        <v>116</v>
      </c>
      <c r="C92" s="24">
        <v>-8935</v>
      </c>
      <c r="D92" s="24">
        <v>-17344</v>
      </c>
      <c r="E92" s="24">
        <v>-25614</v>
      </c>
      <c r="F92" s="24">
        <v>-33944</v>
      </c>
      <c r="G92" s="24">
        <v>-7812</v>
      </c>
      <c r="H92" s="24">
        <v>-19332</v>
      </c>
      <c r="I92" s="24">
        <v>-32003</v>
      </c>
      <c r="J92" s="24">
        <v>-46391</v>
      </c>
      <c r="K92" s="24">
        <v>-16353.206099999999</v>
      </c>
      <c r="L92" s="24">
        <v>-27849.261200000001</v>
      </c>
      <c r="M92" s="24">
        <v>-46290.286200000002</v>
      </c>
      <c r="N92" s="24">
        <v>-65415.937290000002</v>
      </c>
      <c r="O92" s="251" t="s">
        <v>477</v>
      </c>
      <c r="P92" s="251" t="s">
        <v>478</v>
      </c>
      <c r="Q92" s="24">
        <v>-371</v>
      </c>
      <c r="R92" s="24">
        <v>-1109</v>
      </c>
      <c r="S92" s="24">
        <v>-1949</v>
      </c>
      <c r="T92" s="24">
        <v>-3514</v>
      </c>
      <c r="U92" s="24">
        <v>-913</v>
      </c>
      <c r="V92" s="24">
        <v>-1722</v>
      </c>
      <c r="W92" s="24">
        <v>-2717</v>
      </c>
      <c r="X92" s="24">
        <v>-3951</v>
      </c>
      <c r="Y92" s="24">
        <v>-1330</v>
      </c>
      <c r="Z92" s="24">
        <v>-2518</v>
      </c>
      <c r="AA92" s="24">
        <v>-3800</v>
      </c>
      <c r="AB92" s="24">
        <v>-5598</v>
      </c>
      <c r="AG92" s="2"/>
    </row>
    <row r="93" spans="1:33">
      <c r="A93" s="45" t="s">
        <v>117</v>
      </c>
      <c r="B93" s="212" t="s">
        <v>118</v>
      </c>
      <c r="C93" s="24">
        <v>-70</v>
      </c>
      <c r="D93" s="24">
        <v>-128</v>
      </c>
      <c r="E93" s="24">
        <v>-196</v>
      </c>
      <c r="F93" s="24">
        <v>-269</v>
      </c>
      <c r="G93" s="24">
        <v>-101</v>
      </c>
      <c r="H93" s="24">
        <v>-443</v>
      </c>
      <c r="I93" s="24">
        <v>-1071</v>
      </c>
      <c r="J93" s="24">
        <v>-1593</v>
      </c>
      <c r="K93" s="24">
        <v>-1491</v>
      </c>
      <c r="L93" s="24">
        <v>-3284</v>
      </c>
      <c r="M93" s="24">
        <v>-5501</v>
      </c>
      <c r="N93" s="24">
        <v>-7751</v>
      </c>
      <c r="O93" s="251" t="s">
        <v>479</v>
      </c>
      <c r="P93" s="251" t="s">
        <v>480</v>
      </c>
      <c r="Q93" s="24">
        <v>-814</v>
      </c>
      <c r="R93" s="24">
        <v>-1752</v>
      </c>
      <c r="S93" s="24">
        <v>-2727</v>
      </c>
      <c r="T93" s="24">
        <v>-3525</v>
      </c>
      <c r="U93" s="24">
        <v>-791</v>
      </c>
      <c r="V93" s="24">
        <v>-1727</v>
      </c>
      <c r="W93" s="24">
        <v>-2738</v>
      </c>
      <c r="X93" s="24">
        <v>-6343</v>
      </c>
      <c r="Y93" s="24">
        <v>-2451</v>
      </c>
      <c r="Z93" s="24">
        <v>-5797</v>
      </c>
      <c r="AA93" s="24">
        <v>-9450</v>
      </c>
      <c r="AB93" s="24">
        <v>-15582</v>
      </c>
      <c r="AG93" s="2"/>
    </row>
    <row r="94" spans="1:33">
      <c r="A94" s="47" t="s">
        <v>434</v>
      </c>
      <c r="B94" s="212" t="s">
        <v>435</v>
      </c>
      <c r="C94" s="24">
        <v>0</v>
      </c>
      <c r="D94" s="24">
        <v>0</v>
      </c>
      <c r="E94" s="24">
        <v>0</v>
      </c>
      <c r="F94" s="24">
        <v>0</v>
      </c>
      <c r="G94" s="24">
        <v>0</v>
      </c>
      <c r="H94" s="24">
        <v>-962</v>
      </c>
      <c r="I94" s="24">
        <v>-3000</v>
      </c>
      <c r="J94" s="24">
        <v>-5353</v>
      </c>
      <c r="K94" s="24">
        <v>-2658</v>
      </c>
      <c r="L94" s="24">
        <v>-7538</v>
      </c>
      <c r="M94" s="24">
        <v>-7232</v>
      </c>
      <c r="N94" s="24">
        <v>-11195</v>
      </c>
      <c r="O94" s="251" t="s">
        <v>481</v>
      </c>
      <c r="P94" s="251" t="s">
        <v>482</v>
      </c>
      <c r="Q94" s="24">
        <v>-487</v>
      </c>
      <c r="R94" s="24">
        <v>-988</v>
      </c>
      <c r="S94" s="24">
        <v>-1419</v>
      </c>
      <c r="T94" s="24">
        <v>-1266</v>
      </c>
      <c r="U94" s="24">
        <v>-219</v>
      </c>
      <c r="V94" s="24">
        <v>-617</v>
      </c>
      <c r="W94" s="24">
        <v>-882</v>
      </c>
      <c r="X94" s="24">
        <v>-1959</v>
      </c>
      <c r="Y94" s="24">
        <v>-1466</v>
      </c>
      <c r="Z94" s="24">
        <v>-2527</v>
      </c>
      <c r="AA94" s="24">
        <v>-3791</v>
      </c>
      <c r="AB94" s="24">
        <v>-4565</v>
      </c>
      <c r="AG94" s="2"/>
    </row>
    <row r="95" spans="1:33" ht="13.5" customHeight="1">
      <c r="A95" s="45" t="s">
        <v>121</v>
      </c>
      <c r="B95" s="212" t="s">
        <v>494</v>
      </c>
      <c r="C95" s="24">
        <v>-2397</v>
      </c>
      <c r="D95" s="24">
        <v>-4569</v>
      </c>
      <c r="E95" s="24">
        <v>-6640.4</v>
      </c>
      <c r="F95" s="24">
        <v>-8148</v>
      </c>
      <c r="G95" s="24">
        <v>-1477</v>
      </c>
      <c r="H95" s="24">
        <v>-3785</v>
      </c>
      <c r="I95" s="24">
        <v>-6533</v>
      </c>
      <c r="J95" s="24">
        <v>-10425</v>
      </c>
      <c r="K95" s="24">
        <v>-2322.7938999999997</v>
      </c>
      <c r="L95" s="24">
        <v>-8544.7387999999992</v>
      </c>
      <c r="M95" s="24">
        <v>-14465.713800000001</v>
      </c>
      <c r="N95" s="24">
        <v>-23490.062709999998</v>
      </c>
      <c r="O95" s="251" t="s">
        <v>485</v>
      </c>
      <c r="P95" s="251" t="s">
        <v>486</v>
      </c>
      <c r="Q95" s="24">
        <v>-1355</v>
      </c>
      <c r="R95" s="24">
        <v>-2590</v>
      </c>
      <c r="S95" s="24">
        <v>-3011</v>
      </c>
      <c r="T95" s="24">
        <v>-2331</v>
      </c>
      <c r="U95" s="24">
        <v>-611</v>
      </c>
      <c r="V95" s="24">
        <v>-7740</v>
      </c>
      <c r="W95" s="24">
        <v>-14363</v>
      </c>
      <c r="X95" s="24">
        <v>-20109</v>
      </c>
      <c r="Y95" s="24">
        <v>-1047</v>
      </c>
      <c r="Z95" s="24">
        <v>-8124</v>
      </c>
      <c r="AA95" s="24">
        <v>-10731</v>
      </c>
      <c r="AB95" s="24">
        <v>-19296</v>
      </c>
      <c r="AG95" s="2"/>
    </row>
    <row r="96" spans="1:33" ht="14.25" customHeight="1">
      <c r="A96" s="45"/>
      <c r="B96" s="212"/>
      <c r="C96" s="24"/>
      <c r="D96" s="24"/>
      <c r="E96" s="24"/>
      <c r="F96" s="24"/>
      <c r="G96" s="24"/>
      <c r="H96" s="24"/>
      <c r="I96" s="24"/>
      <c r="J96" s="24"/>
      <c r="K96" s="24"/>
      <c r="L96" s="24"/>
      <c r="M96" s="24"/>
      <c r="N96" s="24"/>
      <c r="O96" s="251" t="s">
        <v>595</v>
      </c>
      <c r="P96" s="251" t="s">
        <v>596</v>
      </c>
      <c r="Q96" s="24">
        <v>-15349</v>
      </c>
      <c r="R96" s="24">
        <v>-35397</v>
      </c>
      <c r="S96" s="24">
        <v>-54161</v>
      </c>
      <c r="T96" s="24">
        <v>-75640</v>
      </c>
      <c r="U96" s="24">
        <v>-18472</v>
      </c>
      <c r="V96" s="24">
        <v>-39430</v>
      </c>
      <c r="W96" s="24">
        <v>-55791</v>
      </c>
      <c r="X96" s="24">
        <v>-74432</v>
      </c>
      <c r="Y96" s="24">
        <v>-25230</v>
      </c>
      <c r="Z96" s="24">
        <v>-52733</v>
      </c>
      <c r="AA96" s="24">
        <v>-81189</v>
      </c>
      <c r="AB96" s="24">
        <v>-115656</v>
      </c>
      <c r="AG96" s="2"/>
    </row>
    <row r="97" spans="1:33">
      <c r="A97" s="45"/>
      <c r="B97" s="212"/>
      <c r="C97" s="24"/>
      <c r="D97" s="24"/>
      <c r="E97" s="24"/>
      <c r="F97" s="24"/>
      <c r="G97" s="24"/>
      <c r="H97" s="24"/>
      <c r="I97" s="24"/>
      <c r="J97" s="24"/>
      <c r="K97" s="24"/>
      <c r="L97" s="24"/>
      <c r="M97" s="24"/>
      <c r="N97" s="24"/>
      <c r="O97" s="251" t="s">
        <v>495</v>
      </c>
      <c r="P97" s="251" t="s">
        <v>490</v>
      </c>
      <c r="Q97" s="24">
        <v>-2368</v>
      </c>
      <c r="R97" s="24">
        <v>-4723</v>
      </c>
      <c r="S97" s="24">
        <v>-7178</v>
      </c>
      <c r="T97" s="24">
        <v>-9764</v>
      </c>
      <c r="U97" s="24">
        <v>-2031</v>
      </c>
      <c r="V97" s="24">
        <v>-3672</v>
      </c>
      <c r="W97" s="24">
        <v>-8452</v>
      </c>
      <c r="X97" s="24">
        <v>-11592</v>
      </c>
      <c r="Y97" s="24">
        <v>-3525</v>
      </c>
      <c r="Z97" s="24">
        <v>-7165</v>
      </c>
      <c r="AA97" s="24">
        <v>-11564</v>
      </c>
      <c r="AB97" s="24">
        <v>-14972</v>
      </c>
      <c r="AG97" s="2"/>
    </row>
    <row r="98" spans="1:33">
      <c r="A98" s="45"/>
      <c r="B98" s="212"/>
      <c r="C98" s="24"/>
      <c r="D98" s="24"/>
      <c r="E98" s="24"/>
      <c r="F98" s="24"/>
      <c r="G98" s="24"/>
      <c r="H98" s="24"/>
      <c r="I98" s="24"/>
      <c r="J98" s="24"/>
      <c r="K98" s="24"/>
      <c r="L98" s="24"/>
      <c r="M98" s="24"/>
      <c r="N98" s="24"/>
      <c r="O98" s="251" t="s">
        <v>491</v>
      </c>
      <c r="P98" s="251" t="s">
        <v>492</v>
      </c>
      <c r="Q98" s="24">
        <v>-1166</v>
      </c>
      <c r="R98" s="24">
        <v>-3005</v>
      </c>
      <c r="S98" s="24">
        <v>-7044</v>
      </c>
      <c r="T98" s="24">
        <v>-8075</v>
      </c>
      <c r="U98" s="24">
        <v>-2786</v>
      </c>
      <c r="V98" s="24">
        <v>-8465</v>
      </c>
      <c r="W98" s="24">
        <v>-15035</v>
      </c>
      <c r="X98" s="24">
        <v>-24075</v>
      </c>
      <c r="Y98" s="24">
        <v>-7623</v>
      </c>
      <c r="Z98" s="24">
        <v>-15460</v>
      </c>
      <c r="AA98" s="24">
        <v>-22117</v>
      </c>
      <c r="AB98" s="24">
        <v>-29044</v>
      </c>
      <c r="AG98" s="2"/>
    </row>
    <row r="99" spans="1:33">
      <c r="A99" s="45"/>
      <c r="B99" s="212"/>
      <c r="C99" s="24"/>
      <c r="D99" s="24"/>
      <c r="E99" s="24"/>
      <c r="F99" s="24"/>
      <c r="G99" s="24"/>
      <c r="H99" s="24"/>
      <c r="I99" s="24"/>
      <c r="J99" s="24"/>
      <c r="K99" s="24"/>
      <c r="L99" s="24"/>
      <c r="M99" s="24"/>
      <c r="N99" s="24"/>
      <c r="O99" s="251" t="s">
        <v>594</v>
      </c>
      <c r="P99" s="251" t="s">
        <v>498</v>
      </c>
      <c r="Q99" s="24">
        <v>1686</v>
      </c>
      <c r="R99" s="24">
        <v>-1078</v>
      </c>
      <c r="S99" s="24">
        <v>-1257</v>
      </c>
      <c r="T99" s="24">
        <v>-6886</v>
      </c>
      <c r="U99" s="24">
        <v>-2535</v>
      </c>
      <c r="V99" s="24">
        <v>-4039</v>
      </c>
      <c r="W99" s="24">
        <v>-8779</v>
      </c>
      <c r="X99" s="24">
        <v>-12060</v>
      </c>
      <c r="Y99" s="24">
        <v>-2627</v>
      </c>
      <c r="Z99" s="24">
        <v>-5487</v>
      </c>
      <c r="AA99" s="24">
        <v>-10474</v>
      </c>
      <c r="AB99" s="24">
        <v>-15282</v>
      </c>
      <c r="AG99" s="2"/>
    </row>
    <row r="100" spans="1:33">
      <c r="A100" s="259"/>
      <c r="B100" s="260"/>
      <c r="C100" s="246">
        <v>-11741</v>
      </c>
      <c r="D100" s="246">
        <v>-22799</v>
      </c>
      <c r="E100" s="246">
        <v>-35200</v>
      </c>
      <c r="F100" s="246">
        <v>-46744</v>
      </c>
      <c r="G100" s="246">
        <v>-10405</v>
      </c>
      <c r="H100" s="246">
        <v>-27268</v>
      </c>
      <c r="I100" s="246">
        <v>-46603</v>
      </c>
      <c r="J100" s="246">
        <v>-71143</v>
      </c>
      <c r="K100" s="246">
        <v>-23516</v>
      </c>
      <c r="L100" s="246">
        <v>-48746</v>
      </c>
      <c r="M100" s="246">
        <v>-78206</v>
      </c>
      <c r="N100" s="246">
        <v>-114792</v>
      </c>
      <c r="O100" s="252"/>
      <c r="P100" s="246"/>
      <c r="Q100" s="246">
        <v>-20680</v>
      </c>
      <c r="R100" s="246">
        <v>-55952</v>
      </c>
      <c r="S100" s="246">
        <v>-86871</v>
      </c>
      <c r="T100" s="246">
        <v>-115502</v>
      </c>
      <c r="U100" s="246">
        <v>-29237</v>
      </c>
      <c r="V100" s="246">
        <v>-68993</v>
      </c>
      <c r="W100" s="246">
        <v>-110727</v>
      </c>
      <c r="X100" s="246">
        <v>-157324</v>
      </c>
      <c r="Y100" s="246">
        <v>-45970</v>
      </c>
      <c r="Z100" s="246">
        <v>-101320</v>
      </c>
      <c r="AA100" s="246">
        <v>-155339</v>
      </c>
      <c r="AB100" s="246">
        <v>-222763</v>
      </c>
      <c r="AG100" s="2"/>
    </row>
    <row r="101" spans="1:33">
      <c r="A101" s="153" t="s">
        <v>22</v>
      </c>
      <c r="B101" s="202" t="s">
        <v>23</v>
      </c>
      <c r="C101" s="168">
        <v>72552</v>
      </c>
      <c r="D101" s="168">
        <v>153789</v>
      </c>
      <c r="E101" s="168">
        <v>234157</v>
      </c>
      <c r="F101" s="168">
        <v>310499</v>
      </c>
      <c r="G101" s="168">
        <v>71862</v>
      </c>
      <c r="H101" s="168">
        <v>182609</v>
      </c>
      <c r="I101" s="168">
        <v>301586</v>
      </c>
      <c r="J101" s="168">
        <v>422702</v>
      </c>
      <c r="K101" s="168">
        <v>123037</v>
      </c>
      <c r="L101" s="168">
        <v>244927</v>
      </c>
      <c r="M101" s="168">
        <v>375580</v>
      </c>
      <c r="N101" s="168">
        <v>493220</v>
      </c>
      <c r="O101" s="255" t="s">
        <v>499</v>
      </c>
      <c r="P101" s="255" t="s">
        <v>500</v>
      </c>
      <c r="Q101" s="168">
        <v>127825</v>
      </c>
      <c r="R101" s="168">
        <v>252039</v>
      </c>
      <c r="S101" s="168">
        <v>371564</v>
      </c>
      <c r="T101" s="168">
        <v>485979</v>
      </c>
      <c r="U101" s="168">
        <v>120674</v>
      </c>
      <c r="V101" s="168">
        <v>252657</v>
      </c>
      <c r="W101" s="168">
        <v>384672</v>
      </c>
      <c r="X101" s="168">
        <v>567390</v>
      </c>
      <c r="Y101" s="168">
        <v>205883</v>
      </c>
      <c r="Z101" s="168">
        <v>407087</v>
      </c>
      <c r="AA101" s="168">
        <v>612610</v>
      </c>
      <c r="AB101" s="168">
        <v>819937</v>
      </c>
      <c r="AG101" s="2"/>
    </row>
    <row r="102" spans="1:33">
      <c r="B102" s="41"/>
      <c r="C102" s="42"/>
      <c r="D102" s="42"/>
      <c r="E102" s="42"/>
      <c r="F102" s="42"/>
      <c r="G102" s="42"/>
      <c r="H102" s="42"/>
      <c r="I102" s="42"/>
      <c r="J102" s="42"/>
      <c r="K102" s="42"/>
      <c r="L102" s="42"/>
      <c r="M102" s="42"/>
      <c r="N102" s="42"/>
      <c r="O102" s="42"/>
      <c r="P102" s="42"/>
      <c r="Q102" s="42"/>
      <c r="R102" s="42"/>
      <c r="S102" s="42"/>
      <c r="T102" s="42"/>
      <c r="U102" s="42"/>
      <c r="V102" s="42"/>
      <c r="W102" s="42"/>
      <c r="X102" s="42"/>
      <c r="Y102" s="42"/>
      <c r="Z102" s="42"/>
      <c r="AA102" s="42"/>
      <c r="AB102" s="42"/>
      <c r="AG102" s="2"/>
    </row>
    <row r="103" spans="1:33">
      <c r="B103" s="41"/>
      <c r="C103" s="42"/>
      <c r="D103" s="42"/>
      <c r="E103" s="42"/>
      <c r="F103" s="42"/>
      <c r="G103" s="42"/>
      <c r="H103" s="42"/>
      <c r="I103" s="42"/>
      <c r="J103" s="42"/>
      <c r="K103" s="42"/>
      <c r="L103" s="42"/>
      <c r="M103" s="42"/>
      <c r="N103" s="42"/>
      <c r="O103" s="42"/>
      <c r="P103" s="42"/>
      <c r="Q103" s="42"/>
      <c r="R103" s="42"/>
      <c r="S103" s="42"/>
      <c r="T103" s="42"/>
      <c r="U103" s="42"/>
      <c r="V103" s="42"/>
      <c r="W103" s="41"/>
      <c r="X103" s="41"/>
      <c r="Y103" s="41"/>
      <c r="Z103" s="41"/>
      <c r="AA103" s="41"/>
      <c r="AB103" s="41"/>
      <c r="AG103" s="2"/>
    </row>
    <row r="104" spans="1:33">
      <c r="B104" s="41"/>
      <c r="C104" s="42"/>
      <c r="D104" s="42"/>
      <c r="E104" s="42"/>
      <c r="F104" s="42"/>
      <c r="G104" s="42"/>
      <c r="H104" s="42"/>
      <c r="I104" s="42"/>
      <c r="J104" s="42"/>
      <c r="K104" s="42"/>
      <c r="L104" s="42"/>
      <c r="M104" s="42"/>
      <c r="N104" s="42"/>
      <c r="O104" s="42"/>
      <c r="P104" s="42"/>
      <c r="Q104" s="42"/>
      <c r="R104" s="42"/>
      <c r="S104" s="42"/>
      <c r="T104" s="42"/>
      <c r="U104" s="42"/>
      <c r="V104" s="42"/>
      <c r="W104" s="41"/>
      <c r="X104" s="41"/>
      <c r="Y104" s="41"/>
      <c r="Z104" s="41"/>
      <c r="AA104" s="41"/>
      <c r="AB104" s="41"/>
      <c r="AG104" s="2"/>
    </row>
    <row r="105" spans="1:33">
      <c r="A105" s="13" t="s">
        <v>54</v>
      </c>
      <c r="B105" s="13" t="s">
        <v>55</v>
      </c>
      <c r="C105" s="13"/>
      <c r="D105" s="13"/>
      <c r="E105" s="13"/>
      <c r="F105" s="13"/>
      <c r="G105" s="13"/>
      <c r="H105" s="13"/>
      <c r="I105" s="13"/>
      <c r="J105" s="13"/>
      <c r="K105" s="13"/>
      <c r="L105" s="13"/>
      <c r="M105" s="13"/>
      <c r="N105" s="13"/>
      <c r="O105" s="13" t="s">
        <v>54</v>
      </c>
      <c r="P105" s="13" t="s">
        <v>55</v>
      </c>
      <c r="Q105" s="13"/>
      <c r="R105" s="13"/>
      <c r="S105" s="13"/>
      <c r="T105" s="13"/>
      <c r="U105" s="13"/>
      <c r="V105" s="13"/>
      <c r="W105" s="13"/>
      <c r="X105" s="13"/>
      <c r="Y105" s="13"/>
      <c r="Z105" s="13"/>
      <c r="AA105" s="13"/>
      <c r="AB105" s="13"/>
      <c r="AG105" s="2"/>
    </row>
    <row r="106" spans="1:33" ht="30.6" customHeight="1">
      <c r="A106" s="233" t="s">
        <v>22</v>
      </c>
      <c r="B106" s="233" t="s">
        <v>23</v>
      </c>
      <c r="C106" s="198" t="s">
        <v>398</v>
      </c>
      <c r="D106" s="198" t="s">
        <v>397</v>
      </c>
      <c r="E106" s="198" t="s">
        <v>396</v>
      </c>
      <c r="F106" s="198" t="s">
        <v>395</v>
      </c>
      <c r="G106" s="198" t="s">
        <v>394</v>
      </c>
      <c r="H106" s="198" t="s">
        <v>393</v>
      </c>
      <c r="I106" s="198" t="s">
        <v>392</v>
      </c>
      <c r="J106" s="198" t="s">
        <v>399</v>
      </c>
      <c r="K106" s="198" t="s">
        <v>403</v>
      </c>
      <c r="L106" s="198" t="s">
        <v>419</v>
      </c>
      <c r="M106" s="198" t="s">
        <v>431</v>
      </c>
      <c r="N106" s="198" t="s">
        <v>438</v>
      </c>
      <c r="O106" s="198" t="s">
        <v>499</v>
      </c>
      <c r="P106" s="307" t="s">
        <v>500</v>
      </c>
      <c r="Q106" s="198" t="s">
        <v>440</v>
      </c>
      <c r="R106" s="198" t="s">
        <v>442</v>
      </c>
      <c r="S106" s="198" t="s">
        <v>446</v>
      </c>
      <c r="T106" s="198" t="s">
        <v>450</v>
      </c>
      <c r="U106" s="198" t="s">
        <v>452</v>
      </c>
      <c r="V106" s="198" t="s">
        <v>474</v>
      </c>
      <c r="W106" s="198" t="s">
        <v>507</v>
      </c>
      <c r="X106" s="198" t="s">
        <v>550</v>
      </c>
      <c r="Y106" s="198" t="s">
        <v>572</v>
      </c>
      <c r="Z106" s="198" t="s">
        <v>588</v>
      </c>
      <c r="AA106" s="198" t="s">
        <v>607</v>
      </c>
      <c r="AB106" s="198" t="s">
        <v>608</v>
      </c>
      <c r="AG106" s="2"/>
    </row>
    <row r="107" spans="1:33">
      <c r="A107" s="11" t="s">
        <v>110</v>
      </c>
      <c r="B107" s="201" t="s">
        <v>19</v>
      </c>
      <c r="C107" s="44"/>
      <c r="D107" s="44"/>
      <c r="E107" s="44"/>
      <c r="F107" s="44"/>
      <c r="G107" s="44"/>
      <c r="H107" s="44"/>
      <c r="I107" s="44"/>
      <c r="J107" s="44"/>
      <c r="K107" s="44"/>
      <c r="L107" s="44"/>
      <c r="M107" s="44"/>
      <c r="N107" s="44"/>
      <c r="O107" s="11" t="s">
        <v>501</v>
      </c>
      <c r="P107" s="11" t="s">
        <v>502</v>
      </c>
      <c r="Q107" s="44"/>
      <c r="R107" s="44"/>
      <c r="S107" s="44"/>
      <c r="T107" s="44"/>
      <c r="U107" s="44"/>
      <c r="V107" s="44"/>
      <c r="W107" s="44"/>
      <c r="X107" s="44"/>
      <c r="Y107" s="44"/>
      <c r="Z107" s="44"/>
      <c r="AA107" s="44"/>
      <c r="AB107" s="44"/>
      <c r="AG107" s="2"/>
    </row>
    <row r="108" spans="1:33">
      <c r="A108" s="45" t="s">
        <v>589</v>
      </c>
      <c r="B108" s="212" t="s">
        <v>590</v>
      </c>
      <c r="C108" s="24">
        <v>24483</v>
      </c>
      <c r="D108" s="24">
        <v>25254</v>
      </c>
      <c r="E108" s="24">
        <v>26422.399999999994</v>
      </c>
      <c r="F108" s="24">
        <v>27779.600000000006</v>
      </c>
      <c r="G108" s="24">
        <v>26932</v>
      </c>
      <c r="H108" s="24">
        <v>41712</v>
      </c>
      <c r="I108" s="24">
        <v>42532</v>
      </c>
      <c r="J108" s="24">
        <v>44548</v>
      </c>
      <c r="K108" s="24">
        <v>48447</v>
      </c>
      <c r="L108" s="24">
        <v>50633</v>
      </c>
      <c r="M108" s="24">
        <v>45824</v>
      </c>
      <c r="N108" s="24">
        <v>51763</v>
      </c>
      <c r="O108" s="251" t="s">
        <v>475</v>
      </c>
      <c r="P108" s="251" t="s">
        <v>476</v>
      </c>
      <c r="Q108" s="24">
        <v>57815</v>
      </c>
      <c r="R108" s="24">
        <v>52911</v>
      </c>
      <c r="S108" s="24">
        <v>51119</v>
      </c>
      <c r="T108" s="24">
        <v>32238.033759999991</v>
      </c>
      <c r="U108" s="24">
        <v>47237</v>
      </c>
      <c r="V108" s="24">
        <v>51930</v>
      </c>
      <c r="W108" s="24">
        <v>52522</v>
      </c>
      <c r="X108" s="24">
        <v>62491</v>
      </c>
      <c r="Y108" s="24">
        <v>71167</v>
      </c>
      <c r="Z108" s="24">
        <v>63126</v>
      </c>
      <c r="AA108" s="24">
        <v>62898</v>
      </c>
      <c r="AB108" s="24">
        <v>70854</v>
      </c>
      <c r="AG108" s="2"/>
    </row>
    <row r="109" spans="1:33" ht="15.75" customHeight="1">
      <c r="A109" s="45" t="s">
        <v>443</v>
      </c>
      <c r="B109" s="212" t="s">
        <v>444</v>
      </c>
      <c r="C109" s="24">
        <v>28063</v>
      </c>
      <c r="D109" s="24">
        <v>32210</v>
      </c>
      <c r="E109" s="24">
        <v>31467.399999999994</v>
      </c>
      <c r="F109" s="24">
        <v>30969.600000000006</v>
      </c>
      <c r="G109" s="24">
        <v>29366</v>
      </c>
      <c r="H109" s="24">
        <v>39308</v>
      </c>
      <c r="I109" s="24">
        <v>45338</v>
      </c>
      <c r="J109" s="24">
        <v>45180</v>
      </c>
      <c r="K109" s="24">
        <v>47410</v>
      </c>
      <c r="L109" s="24">
        <v>46550</v>
      </c>
      <c r="M109" s="24">
        <v>46038</v>
      </c>
      <c r="N109" s="24">
        <v>40853</v>
      </c>
      <c r="O109" s="251" t="s">
        <v>477</v>
      </c>
      <c r="P109" s="251" t="s">
        <v>478</v>
      </c>
      <c r="Q109" s="24">
        <v>24125</v>
      </c>
      <c r="R109" s="24">
        <v>26189</v>
      </c>
      <c r="S109" s="24">
        <v>24620</v>
      </c>
      <c r="T109" s="24">
        <v>31163</v>
      </c>
      <c r="U109" s="24">
        <v>25033</v>
      </c>
      <c r="V109" s="24">
        <v>24168</v>
      </c>
      <c r="W109" s="24">
        <v>26888</v>
      </c>
      <c r="X109" s="24">
        <v>31169</v>
      </c>
      <c r="Y109" s="24">
        <v>34123</v>
      </c>
      <c r="Z109" s="24">
        <v>33473</v>
      </c>
      <c r="AA109" s="24">
        <v>35782</v>
      </c>
      <c r="AB109" s="24">
        <v>34955</v>
      </c>
      <c r="AG109" s="2"/>
    </row>
    <row r="110" spans="1:33">
      <c r="A110" s="45" t="s">
        <v>111</v>
      </c>
      <c r="B110" s="212" t="s">
        <v>112</v>
      </c>
      <c r="C110" s="24">
        <v>2014</v>
      </c>
      <c r="D110" s="24">
        <v>1938</v>
      </c>
      <c r="E110" s="24">
        <v>1819</v>
      </c>
      <c r="F110" s="24">
        <v>2143</v>
      </c>
      <c r="G110" s="24">
        <v>2014</v>
      </c>
      <c r="H110" s="24">
        <v>5246</v>
      </c>
      <c r="I110" s="24">
        <v>7455</v>
      </c>
      <c r="J110" s="24">
        <v>7161</v>
      </c>
      <c r="K110" s="24">
        <v>6789</v>
      </c>
      <c r="L110" s="24">
        <v>6557</v>
      </c>
      <c r="M110" s="24">
        <v>7496</v>
      </c>
      <c r="N110" s="24">
        <v>7115</v>
      </c>
      <c r="O110" s="251" t="s">
        <v>479</v>
      </c>
      <c r="P110" s="251" t="s">
        <v>480</v>
      </c>
      <c r="Q110" s="24">
        <v>4072</v>
      </c>
      <c r="R110" s="24">
        <v>4902</v>
      </c>
      <c r="S110" s="24">
        <v>5189</v>
      </c>
      <c r="T110" s="24">
        <v>5312</v>
      </c>
      <c r="U110" s="24">
        <v>4191</v>
      </c>
      <c r="V110" s="24">
        <v>4642</v>
      </c>
      <c r="W110" s="24">
        <v>4538</v>
      </c>
      <c r="X110" s="24">
        <v>9069</v>
      </c>
      <c r="Y110" s="24">
        <v>10171</v>
      </c>
      <c r="Z110" s="24">
        <v>9545</v>
      </c>
      <c r="AA110" s="24">
        <v>10358</v>
      </c>
      <c r="AB110" s="24">
        <v>9668</v>
      </c>
      <c r="AG110" s="2"/>
    </row>
    <row r="111" spans="1:33" ht="14.25" customHeight="1">
      <c r="A111" s="45" t="s">
        <v>113</v>
      </c>
      <c r="B111" s="212" t="s">
        <v>114</v>
      </c>
      <c r="C111" s="24">
        <v>5000</v>
      </c>
      <c r="D111" s="24">
        <v>4508</v>
      </c>
      <c r="E111" s="24">
        <v>8328</v>
      </c>
      <c r="F111" s="24">
        <v>5547</v>
      </c>
      <c r="G111" s="24">
        <v>5352</v>
      </c>
      <c r="H111" s="24">
        <v>6448</v>
      </c>
      <c r="I111" s="24">
        <v>6682</v>
      </c>
      <c r="J111" s="24">
        <v>6519</v>
      </c>
      <c r="K111" s="24">
        <v>5631</v>
      </c>
      <c r="L111" s="24">
        <v>6032</v>
      </c>
      <c r="M111" s="24">
        <v>3894</v>
      </c>
      <c r="N111" s="24">
        <v>1856</v>
      </c>
      <c r="O111" s="251" t="s">
        <v>481</v>
      </c>
      <c r="P111" s="251" t="s">
        <v>482</v>
      </c>
      <c r="Q111" s="24">
        <v>12479</v>
      </c>
      <c r="R111" s="24">
        <v>12537</v>
      </c>
      <c r="S111" s="24">
        <v>12613</v>
      </c>
      <c r="T111" s="24">
        <v>11755</v>
      </c>
      <c r="U111" s="24">
        <v>11892</v>
      </c>
      <c r="V111" s="24">
        <v>12205</v>
      </c>
      <c r="W111" s="24">
        <v>12597</v>
      </c>
      <c r="X111" s="24">
        <v>22874</v>
      </c>
      <c r="Y111" s="24">
        <v>26631</v>
      </c>
      <c r="Z111" s="24">
        <v>26328</v>
      </c>
      <c r="AA111" s="24">
        <v>24777</v>
      </c>
      <c r="AB111" s="24">
        <v>24141</v>
      </c>
      <c r="AG111" s="2"/>
    </row>
    <row r="112" spans="1:33">
      <c r="A112" s="45" t="s">
        <v>115</v>
      </c>
      <c r="B112" s="212" t="s">
        <v>116</v>
      </c>
      <c r="C112" s="24">
        <v>20676</v>
      </c>
      <c r="D112" s="24">
        <v>22943</v>
      </c>
      <c r="E112" s="24">
        <v>18080.599999999999</v>
      </c>
      <c r="F112" s="24">
        <v>18293.400000000001</v>
      </c>
      <c r="G112" s="24">
        <v>13535</v>
      </c>
      <c r="H112" s="24">
        <v>16891</v>
      </c>
      <c r="I112" s="24">
        <v>18924</v>
      </c>
      <c r="J112" s="24">
        <v>21486</v>
      </c>
      <c r="K112" s="24">
        <v>19411</v>
      </c>
      <c r="L112" s="24">
        <v>18622</v>
      </c>
      <c r="M112" s="24">
        <v>21536</v>
      </c>
      <c r="N112" s="24">
        <v>19292</v>
      </c>
      <c r="O112" s="251" t="s">
        <v>483</v>
      </c>
      <c r="P112" s="251" t="s">
        <v>484</v>
      </c>
      <c r="Q112" s="24">
        <v>6674</v>
      </c>
      <c r="R112" s="24">
        <v>6926</v>
      </c>
      <c r="S112" s="24">
        <v>7162</v>
      </c>
      <c r="T112" s="24">
        <v>8668</v>
      </c>
      <c r="U112" s="24">
        <v>8090</v>
      </c>
      <c r="V112" s="24">
        <v>8161</v>
      </c>
      <c r="W112" s="24">
        <v>8741</v>
      </c>
      <c r="X112" s="24">
        <v>13520</v>
      </c>
      <c r="Y112" s="24">
        <v>14622</v>
      </c>
      <c r="Z112" s="24">
        <v>14680</v>
      </c>
      <c r="AA112" s="24">
        <v>14443</v>
      </c>
      <c r="AB112" s="24">
        <v>13880</v>
      </c>
      <c r="AG112" s="2"/>
    </row>
    <row r="113" spans="1:33">
      <c r="A113" s="46" t="s">
        <v>117</v>
      </c>
      <c r="B113" s="212" t="s">
        <v>118</v>
      </c>
      <c r="C113" s="24">
        <v>2952</v>
      </c>
      <c r="D113" s="24">
        <v>4066</v>
      </c>
      <c r="E113" s="24">
        <v>3563.6000000000004</v>
      </c>
      <c r="F113" s="24">
        <v>1018.3999999999996</v>
      </c>
      <c r="G113" s="24">
        <v>3887</v>
      </c>
      <c r="H113" s="24">
        <v>7543</v>
      </c>
      <c r="I113" s="24">
        <v>7085</v>
      </c>
      <c r="J113" s="24">
        <v>9431</v>
      </c>
      <c r="K113" s="24">
        <v>12463</v>
      </c>
      <c r="L113" s="24">
        <v>5734</v>
      </c>
      <c r="M113" s="24">
        <v>17085</v>
      </c>
      <c r="N113" s="24">
        <v>17170</v>
      </c>
      <c r="O113" s="251" t="s">
        <v>485</v>
      </c>
      <c r="P113" s="251" t="s">
        <v>486</v>
      </c>
      <c r="Q113" s="24">
        <v>9292</v>
      </c>
      <c r="R113" s="24">
        <v>12582</v>
      </c>
      <c r="S113" s="24">
        <v>13048</v>
      </c>
      <c r="T113" s="24">
        <v>14408</v>
      </c>
      <c r="U113" s="24">
        <v>17909</v>
      </c>
      <c r="V113" s="24">
        <v>26726</v>
      </c>
      <c r="W113" s="24">
        <v>20365</v>
      </c>
      <c r="X113" s="24">
        <v>26249</v>
      </c>
      <c r="Y113" s="24">
        <v>25975</v>
      </c>
      <c r="Z113" s="24">
        <v>31525</v>
      </c>
      <c r="AA113" s="24">
        <v>26939</v>
      </c>
      <c r="AB113" s="24">
        <v>33496</v>
      </c>
      <c r="AG113" s="2"/>
    </row>
    <row r="114" spans="1:33">
      <c r="A114" s="47" t="s">
        <v>119</v>
      </c>
      <c r="B114" s="212" t="s">
        <v>120</v>
      </c>
      <c r="C114" s="24">
        <v>0</v>
      </c>
      <c r="D114" s="24">
        <v>0</v>
      </c>
      <c r="E114" s="24">
        <v>0</v>
      </c>
      <c r="F114" s="24">
        <v>0</v>
      </c>
      <c r="G114" s="24">
        <v>0</v>
      </c>
      <c r="H114" s="24">
        <v>1612</v>
      </c>
      <c r="I114" s="24">
        <v>877</v>
      </c>
      <c r="J114" s="24">
        <v>1878</v>
      </c>
      <c r="K114" s="24">
        <v>902</v>
      </c>
      <c r="L114" s="24">
        <v>1213</v>
      </c>
      <c r="M114" s="24">
        <v>3297</v>
      </c>
      <c r="N114" s="24">
        <v>3680</v>
      </c>
      <c r="O114" s="251" t="s">
        <v>487</v>
      </c>
      <c r="P114" s="251" t="s">
        <v>488</v>
      </c>
      <c r="Q114" s="24">
        <v>19053</v>
      </c>
      <c r="R114" s="24">
        <v>25602</v>
      </c>
      <c r="S114" s="24">
        <v>21838</v>
      </c>
      <c r="T114" s="24">
        <v>23956</v>
      </c>
      <c r="U114" s="24">
        <v>22400</v>
      </c>
      <c r="V114" s="24">
        <v>27743</v>
      </c>
      <c r="W114" s="24">
        <v>29103</v>
      </c>
      <c r="X114" s="24">
        <v>39633</v>
      </c>
      <c r="Y114" s="24">
        <v>48374</v>
      </c>
      <c r="Z114" s="24">
        <v>53137</v>
      </c>
      <c r="AA114" s="24">
        <v>61629</v>
      </c>
      <c r="AB114" s="24">
        <v>53567</v>
      </c>
      <c r="AG114" s="2"/>
    </row>
    <row r="115" spans="1:33">
      <c r="A115" s="45" t="s">
        <v>121</v>
      </c>
      <c r="B115" s="212" t="s">
        <v>494</v>
      </c>
      <c r="C115" s="24">
        <v>1105</v>
      </c>
      <c r="D115" s="24">
        <v>1376</v>
      </c>
      <c r="E115" s="24">
        <v>3088</v>
      </c>
      <c r="F115" s="24">
        <v>2135</v>
      </c>
      <c r="G115" s="24">
        <v>1181</v>
      </c>
      <c r="H115" s="24">
        <v>8850</v>
      </c>
      <c r="I115" s="24">
        <v>9419</v>
      </c>
      <c r="J115" s="24">
        <v>9453</v>
      </c>
      <c r="K115" s="24">
        <v>5500</v>
      </c>
      <c r="L115" s="24">
        <v>11779</v>
      </c>
      <c r="M115" s="24">
        <v>14943</v>
      </c>
      <c r="N115" s="24">
        <v>12497</v>
      </c>
      <c r="O115" s="251" t="s">
        <v>489</v>
      </c>
      <c r="P115" s="251" t="s">
        <v>490</v>
      </c>
      <c r="Q115" s="24">
        <v>10281</v>
      </c>
      <c r="R115" s="24">
        <v>11513</v>
      </c>
      <c r="S115" s="24">
        <v>10304</v>
      </c>
      <c r="T115" s="24">
        <v>10219</v>
      </c>
      <c r="U115" s="24">
        <v>8718</v>
      </c>
      <c r="V115" s="24">
        <v>10454</v>
      </c>
      <c r="W115" s="24">
        <v>14323</v>
      </c>
      <c r="X115" s="24">
        <v>13520</v>
      </c>
      <c r="Y115" s="24">
        <v>12823</v>
      </c>
      <c r="Z115" s="24">
        <v>13953</v>
      </c>
      <c r="AA115" s="24">
        <v>12168</v>
      </c>
      <c r="AB115" s="24">
        <v>21305</v>
      </c>
      <c r="AG115" s="2"/>
    </row>
    <row r="116" spans="1:33" ht="14.25" customHeight="1">
      <c r="A116" s="45"/>
      <c r="B116" s="212"/>
      <c r="C116" s="24"/>
      <c r="D116" s="24"/>
      <c r="E116" s="24"/>
      <c r="F116" s="24"/>
      <c r="G116" s="24"/>
      <c r="H116" s="24"/>
      <c r="I116" s="24"/>
      <c r="J116" s="24"/>
      <c r="K116" s="24"/>
      <c r="L116" s="24"/>
      <c r="M116" s="24"/>
      <c r="N116" s="24"/>
      <c r="O116" s="251" t="s">
        <v>491</v>
      </c>
      <c r="P116" s="251" t="s">
        <v>492</v>
      </c>
      <c r="Q116" s="24">
        <v>565</v>
      </c>
      <c r="R116" s="24">
        <v>977</v>
      </c>
      <c r="S116" s="24">
        <v>2036</v>
      </c>
      <c r="T116" s="24">
        <v>2170</v>
      </c>
      <c r="U116" s="24">
        <v>1621</v>
      </c>
      <c r="V116" s="24">
        <v>2694</v>
      </c>
      <c r="W116" s="24">
        <v>2538</v>
      </c>
      <c r="X116" s="24">
        <v>6578</v>
      </c>
      <c r="Y116" s="24">
        <v>3896</v>
      </c>
      <c r="Z116" s="24">
        <v>7239</v>
      </c>
      <c r="AA116" s="24">
        <v>7170</v>
      </c>
      <c r="AB116" s="24">
        <v>9997</v>
      </c>
      <c r="AG116" s="2"/>
    </row>
    <row r="117" spans="1:33">
      <c r="A117" s="45"/>
      <c r="B117" s="212"/>
      <c r="C117" s="24"/>
      <c r="D117" s="24"/>
      <c r="E117" s="24"/>
      <c r="F117" s="24"/>
      <c r="G117" s="24"/>
      <c r="H117" s="24"/>
      <c r="I117" s="24"/>
      <c r="J117" s="24"/>
      <c r="K117" s="24"/>
      <c r="L117" s="24"/>
      <c r="M117" s="24"/>
      <c r="N117" s="24"/>
      <c r="O117" s="251" t="s">
        <v>493</v>
      </c>
      <c r="P117" s="251" t="s">
        <v>494</v>
      </c>
      <c r="Q117" s="24">
        <v>4149</v>
      </c>
      <c r="R117" s="24">
        <v>5347</v>
      </c>
      <c r="S117" s="24">
        <v>2515</v>
      </c>
      <c r="T117" s="24">
        <v>3156.9662399999997</v>
      </c>
      <c r="U117" s="24">
        <v>2820</v>
      </c>
      <c r="V117" s="24">
        <v>3016</v>
      </c>
      <c r="W117" s="24">
        <v>2134</v>
      </c>
      <c r="X117" s="24">
        <v>4212</v>
      </c>
      <c r="Y117" s="24">
        <v>4071</v>
      </c>
      <c r="Z117" s="24">
        <v>3548</v>
      </c>
      <c r="AA117" s="24">
        <v>3378</v>
      </c>
      <c r="AB117" s="24">
        <v>2888</v>
      </c>
      <c r="AG117" s="2"/>
    </row>
    <row r="118" spans="1:33">
      <c r="A118" s="256"/>
      <c r="B118" s="258"/>
      <c r="C118" s="246">
        <v>84293</v>
      </c>
      <c r="D118" s="246">
        <v>92295</v>
      </c>
      <c r="E118" s="246">
        <v>92769</v>
      </c>
      <c r="F118" s="246">
        <v>87886</v>
      </c>
      <c r="G118" s="246">
        <v>82267</v>
      </c>
      <c r="H118" s="246">
        <v>127610</v>
      </c>
      <c r="I118" s="246">
        <v>138312</v>
      </c>
      <c r="J118" s="246">
        <v>145656</v>
      </c>
      <c r="K118" s="246">
        <v>146553</v>
      </c>
      <c r="L118" s="246">
        <v>147120</v>
      </c>
      <c r="M118" s="246">
        <v>160113</v>
      </c>
      <c r="N118" s="246">
        <v>154226</v>
      </c>
      <c r="O118" s="246"/>
      <c r="P118" s="246"/>
      <c r="Q118" s="246">
        <v>148505</v>
      </c>
      <c r="R118" s="246">
        <v>159486</v>
      </c>
      <c r="S118" s="246">
        <v>150444</v>
      </c>
      <c r="T118" s="246">
        <v>143046</v>
      </c>
      <c r="U118" s="246">
        <v>149911</v>
      </c>
      <c r="V118" s="246">
        <v>171739</v>
      </c>
      <c r="W118" s="246">
        <v>173749</v>
      </c>
      <c r="X118" s="246">
        <v>229315</v>
      </c>
      <c r="Y118" s="246">
        <v>251853</v>
      </c>
      <c r="Z118" s="246">
        <v>256554</v>
      </c>
      <c r="AA118" s="246">
        <v>259542</v>
      </c>
      <c r="AB118" s="246">
        <v>274751</v>
      </c>
      <c r="AG118" s="2"/>
    </row>
    <row r="119" spans="1:33">
      <c r="A119" s="45"/>
      <c r="B119" s="201"/>
      <c r="C119" s="25"/>
      <c r="D119" s="25"/>
      <c r="E119" s="25"/>
      <c r="F119" s="25"/>
      <c r="G119" s="25"/>
      <c r="H119" s="25"/>
      <c r="I119" s="25"/>
      <c r="J119" s="25"/>
      <c r="K119" s="25"/>
      <c r="L119" s="25"/>
      <c r="M119" s="25"/>
      <c r="N119" s="25"/>
      <c r="Q119" s="25"/>
      <c r="R119" s="25"/>
      <c r="S119" s="25"/>
      <c r="T119" s="25"/>
      <c r="U119" s="25"/>
      <c r="V119" s="25"/>
      <c r="W119" s="25"/>
      <c r="X119" s="25"/>
      <c r="Y119" s="25"/>
      <c r="Z119" s="24"/>
      <c r="AA119" s="24"/>
      <c r="AB119" s="24"/>
      <c r="AG119" s="2"/>
    </row>
    <row r="120" spans="1:33">
      <c r="A120" s="11" t="s">
        <v>122</v>
      </c>
      <c r="B120" s="201" t="s">
        <v>21</v>
      </c>
      <c r="C120" s="48"/>
      <c r="D120" s="48"/>
      <c r="E120" s="48"/>
      <c r="F120" s="48"/>
      <c r="G120" s="48"/>
      <c r="H120" s="48"/>
      <c r="I120" s="48"/>
      <c r="J120" s="48"/>
      <c r="K120" s="48"/>
      <c r="L120" s="48"/>
      <c r="M120" s="48"/>
      <c r="N120" s="48"/>
      <c r="O120" s="11" t="s">
        <v>503</v>
      </c>
      <c r="P120" s="11" t="s">
        <v>504</v>
      </c>
      <c r="Q120" s="48"/>
      <c r="R120" s="48"/>
      <c r="S120" s="48"/>
      <c r="T120" s="48"/>
      <c r="U120" s="48"/>
      <c r="V120" s="48"/>
      <c r="W120" s="48"/>
      <c r="X120" s="48"/>
      <c r="Y120" s="48"/>
      <c r="Z120" s="48"/>
      <c r="AA120" s="48"/>
      <c r="AB120" s="48"/>
      <c r="AG120" s="2"/>
    </row>
    <row r="121" spans="1:33">
      <c r="A121" s="45" t="s">
        <v>591</v>
      </c>
      <c r="B121" s="212" t="s">
        <v>590</v>
      </c>
      <c r="C121" s="24">
        <v>-339</v>
      </c>
      <c r="D121" s="24">
        <v>-419</v>
      </c>
      <c r="E121" s="24">
        <v>-1991.6</v>
      </c>
      <c r="F121" s="24">
        <v>-1633.4</v>
      </c>
      <c r="G121" s="24">
        <v>-1015</v>
      </c>
      <c r="H121" s="24">
        <v>-1731</v>
      </c>
      <c r="I121" s="24">
        <v>-1250</v>
      </c>
      <c r="J121" s="24">
        <v>-3385</v>
      </c>
      <c r="K121" s="24">
        <v>-691</v>
      </c>
      <c r="L121" s="24">
        <v>-839</v>
      </c>
      <c r="M121" s="24">
        <v>-3187</v>
      </c>
      <c r="N121" s="24">
        <v>-2223</v>
      </c>
      <c r="O121" s="251" t="s">
        <v>475</v>
      </c>
      <c r="P121" s="251" t="s">
        <v>476</v>
      </c>
      <c r="Q121" s="24">
        <v>-456</v>
      </c>
      <c r="R121" s="24">
        <v>-4854</v>
      </c>
      <c r="S121" s="24">
        <v>-2815</v>
      </c>
      <c r="T121" s="24">
        <v>3624</v>
      </c>
      <c r="U121" s="24">
        <v>-879</v>
      </c>
      <c r="V121" s="24">
        <v>-702</v>
      </c>
      <c r="W121" s="24">
        <v>-389</v>
      </c>
      <c r="X121" s="24">
        <v>-833</v>
      </c>
      <c r="Y121" s="24">
        <v>-671</v>
      </c>
      <c r="Z121" s="24">
        <v>-838</v>
      </c>
      <c r="AA121" s="24">
        <v>-714</v>
      </c>
      <c r="AB121" s="24">
        <v>-545</v>
      </c>
      <c r="AG121" s="2"/>
    </row>
    <row r="122" spans="1:33">
      <c r="A122" s="45" t="s">
        <v>115</v>
      </c>
      <c r="B122" s="212" t="s">
        <v>116</v>
      </c>
      <c r="C122" s="24">
        <v>-8935</v>
      </c>
      <c r="D122" s="24">
        <v>-8409</v>
      </c>
      <c r="E122" s="24">
        <v>-8270</v>
      </c>
      <c r="F122" s="24">
        <v>-8330</v>
      </c>
      <c r="G122" s="24">
        <v>-7812</v>
      </c>
      <c r="H122" s="24">
        <v>-11520</v>
      </c>
      <c r="I122" s="24">
        <v>-12671</v>
      </c>
      <c r="J122" s="24">
        <v>-14388</v>
      </c>
      <c r="K122" s="24">
        <v>-16353.206099999999</v>
      </c>
      <c r="L122" s="24">
        <v>-11496.055100000001</v>
      </c>
      <c r="M122" s="24">
        <v>-18441.025000000001</v>
      </c>
      <c r="N122" s="24">
        <v>-19125.651089999999</v>
      </c>
      <c r="O122" s="251" t="s">
        <v>477</v>
      </c>
      <c r="P122" s="251" t="s">
        <v>478</v>
      </c>
      <c r="Q122" s="24">
        <v>-371</v>
      </c>
      <c r="R122" s="24">
        <v>-738</v>
      </c>
      <c r="S122" s="24">
        <v>-840</v>
      </c>
      <c r="T122" s="24">
        <v>-1565</v>
      </c>
      <c r="U122" s="24">
        <v>-913</v>
      </c>
      <c r="V122" s="24">
        <v>-809</v>
      </c>
      <c r="W122" s="24">
        <v>-995</v>
      </c>
      <c r="X122" s="24">
        <v>-1234</v>
      </c>
      <c r="Y122" s="24">
        <v>-1330</v>
      </c>
      <c r="Z122" s="24">
        <v>-1188</v>
      </c>
      <c r="AA122" s="24">
        <v>-1282</v>
      </c>
      <c r="AB122" s="24">
        <v>-1798</v>
      </c>
      <c r="AG122" s="2"/>
    </row>
    <row r="123" spans="1:33">
      <c r="A123" s="45" t="s">
        <v>117</v>
      </c>
      <c r="B123" s="212" t="s">
        <v>118</v>
      </c>
      <c r="C123" s="24">
        <v>-70</v>
      </c>
      <c r="D123" s="24">
        <v>-58</v>
      </c>
      <c r="E123" s="24">
        <v>-68</v>
      </c>
      <c r="F123" s="24">
        <v>-73</v>
      </c>
      <c r="G123" s="24">
        <v>-101</v>
      </c>
      <c r="H123" s="24">
        <v>-342</v>
      </c>
      <c r="I123" s="24">
        <v>-628</v>
      </c>
      <c r="J123" s="24">
        <v>-522</v>
      </c>
      <c r="K123" s="24">
        <v>-1491</v>
      </c>
      <c r="L123" s="24">
        <v>-1793</v>
      </c>
      <c r="M123" s="24">
        <v>-2217</v>
      </c>
      <c r="N123" s="24">
        <v>-2250</v>
      </c>
      <c r="O123" s="251" t="s">
        <v>479</v>
      </c>
      <c r="P123" s="251" t="s">
        <v>480</v>
      </c>
      <c r="Q123" s="24">
        <v>-814</v>
      </c>
      <c r="R123" s="24">
        <v>-938</v>
      </c>
      <c r="S123" s="24">
        <v>-975</v>
      </c>
      <c r="T123" s="24">
        <v>-798</v>
      </c>
      <c r="U123" s="24">
        <v>-791</v>
      </c>
      <c r="V123" s="24">
        <v>-936</v>
      </c>
      <c r="W123" s="24">
        <v>-1011</v>
      </c>
      <c r="X123" s="24">
        <v>-3605</v>
      </c>
      <c r="Y123" s="24">
        <v>-2451</v>
      </c>
      <c r="Z123" s="24">
        <v>-3346</v>
      </c>
      <c r="AA123" s="24">
        <v>-3653</v>
      </c>
      <c r="AB123" s="24">
        <v>-6132</v>
      </c>
      <c r="AG123" s="2"/>
    </row>
    <row r="124" spans="1:33">
      <c r="A124" s="47" t="s">
        <v>434</v>
      </c>
      <c r="B124" s="212" t="s">
        <v>435</v>
      </c>
      <c r="C124" s="24">
        <v>0</v>
      </c>
      <c r="D124" s="24">
        <v>0</v>
      </c>
      <c r="E124" s="24">
        <v>0</v>
      </c>
      <c r="F124" s="24">
        <v>0</v>
      </c>
      <c r="G124" s="24">
        <v>0</v>
      </c>
      <c r="H124" s="24">
        <v>-962</v>
      </c>
      <c r="I124" s="24">
        <v>-2038</v>
      </c>
      <c r="J124" s="24">
        <v>-2353</v>
      </c>
      <c r="K124" s="24">
        <v>-2658</v>
      </c>
      <c r="L124" s="24">
        <v>-4880</v>
      </c>
      <c r="M124" s="24">
        <v>306</v>
      </c>
      <c r="N124" s="24">
        <v>-3963</v>
      </c>
      <c r="O124" s="251" t="s">
        <v>481</v>
      </c>
      <c r="P124" s="251" t="s">
        <v>482</v>
      </c>
      <c r="Q124" s="24">
        <v>-487</v>
      </c>
      <c r="R124" s="24">
        <v>-501</v>
      </c>
      <c r="S124" s="24">
        <v>-431</v>
      </c>
      <c r="T124" s="24">
        <v>153</v>
      </c>
      <c r="U124" s="24">
        <v>-219</v>
      </c>
      <c r="V124" s="24">
        <v>-398</v>
      </c>
      <c r="W124" s="24">
        <v>-265</v>
      </c>
      <c r="X124" s="24">
        <v>-1077</v>
      </c>
      <c r="Y124" s="24">
        <v>-1466</v>
      </c>
      <c r="Z124" s="24">
        <v>-1061</v>
      </c>
      <c r="AA124" s="24">
        <v>-1264</v>
      </c>
      <c r="AB124" s="24">
        <v>-774</v>
      </c>
      <c r="AG124" s="2"/>
    </row>
    <row r="125" spans="1:33" ht="14.25" customHeight="1">
      <c r="A125" s="45" t="s">
        <v>121</v>
      </c>
      <c r="B125" s="212" t="s">
        <v>494</v>
      </c>
      <c r="C125" s="24">
        <v>-2397</v>
      </c>
      <c r="D125" s="24">
        <v>-2172</v>
      </c>
      <c r="E125" s="24">
        <v>-2071.3999999999996</v>
      </c>
      <c r="F125" s="24">
        <v>-1507.6000000000004</v>
      </c>
      <c r="G125" s="24">
        <v>-1477</v>
      </c>
      <c r="H125" s="24">
        <v>-2308</v>
      </c>
      <c r="I125" s="24">
        <v>-2748</v>
      </c>
      <c r="J125" s="24">
        <v>-3892</v>
      </c>
      <c r="K125" s="24">
        <v>-2322.7938999999997</v>
      </c>
      <c r="L125" s="24">
        <v>-6221.9448999999995</v>
      </c>
      <c r="M125" s="24">
        <v>-5920.9750000000022</v>
      </c>
      <c r="N125" s="24">
        <v>-9024.348909999997</v>
      </c>
      <c r="O125" s="251" t="s">
        <v>485</v>
      </c>
      <c r="P125" s="251" t="s">
        <v>486</v>
      </c>
      <c r="Q125" s="24">
        <v>-1355</v>
      </c>
      <c r="R125" s="24">
        <v>-1235</v>
      </c>
      <c r="S125" s="24">
        <v>-421</v>
      </c>
      <c r="T125" s="24">
        <v>680</v>
      </c>
      <c r="U125" s="24">
        <v>-611</v>
      </c>
      <c r="V125" s="24">
        <v>-7129</v>
      </c>
      <c r="W125" s="24">
        <v>-6623</v>
      </c>
      <c r="X125" s="24">
        <v>-5746</v>
      </c>
      <c r="Y125" s="24">
        <v>-1047</v>
      </c>
      <c r="Z125" s="24">
        <v>-7077</v>
      </c>
      <c r="AA125" s="24">
        <v>-2607</v>
      </c>
      <c r="AB125" s="24">
        <v>-8565</v>
      </c>
      <c r="AG125" s="2"/>
    </row>
    <row r="126" spans="1:33" ht="14.25" customHeight="1">
      <c r="A126" s="45"/>
      <c r="B126" s="212"/>
      <c r="C126" s="24"/>
      <c r="D126" s="24"/>
      <c r="E126" s="24"/>
      <c r="F126" s="24"/>
      <c r="G126" s="24"/>
      <c r="H126" s="24"/>
      <c r="I126" s="24"/>
      <c r="J126" s="24"/>
      <c r="K126" s="24"/>
      <c r="L126" s="24"/>
      <c r="M126" s="24"/>
      <c r="N126" s="24"/>
      <c r="O126" s="251" t="s">
        <v>595</v>
      </c>
      <c r="P126" s="251" t="s">
        <v>596</v>
      </c>
      <c r="Q126" s="24">
        <v>-15349</v>
      </c>
      <c r="R126" s="24">
        <v>-20048</v>
      </c>
      <c r="S126" s="24">
        <v>-18764</v>
      </c>
      <c r="T126" s="24">
        <v>-21479</v>
      </c>
      <c r="U126" s="24">
        <v>-18472</v>
      </c>
      <c r="V126" s="24">
        <v>-20958</v>
      </c>
      <c r="W126" s="24">
        <v>-16361</v>
      </c>
      <c r="X126" s="24">
        <v>-18641</v>
      </c>
      <c r="Y126" s="24">
        <v>-25230</v>
      </c>
      <c r="Z126" s="24">
        <v>-27503</v>
      </c>
      <c r="AA126" s="24">
        <v>-28456</v>
      </c>
      <c r="AB126" s="24">
        <v>-34467</v>
      </c>
      <c r="AG126" s="2"/>
    </row>
    <row r="127" spans="1:33">
      <c r="A127" s="45"/>
      <c r="B127" s="212"/>
      <c r="C127" s="24"/>
      <c r="D127" s="24"/>
      <c r="E127" s="24"/>
      <c r="F127" s="24"/>
      <c r="G127" s="24"/>
      <c r="H127" s="24"/>
      <c r="I127" s="24"/>
      <c r="J127" s="24"/>
      <c r="K127" s="24"/>
      <c r="L127" s="24"/>
      <c r="M127" s="24"/>
      <c r="N127" s="24"/>
      <c r="O127" s="251" t="s">
        <v>495</v>
      </c>
      <c r="P127" s="251" t="s">
        <v>490</v>
      </c>
      <c r="Q127" s="24">
        <v>-2368</v>
      </c>
      <c r="R127" s="24">
        <v>-2355</v>
      </c>
      <c r="S127" s="24">
        <v>-2455</v>
      </c>
      <c r="T127" s="24">
        <v>-2586</v>
      </c>
      <c r="U127" s="24">
        <v>-2031</v>
      </c>
      <c r="V127" s="24">
        <v>-1641</v>
      </c>
      <c r="W127" s="24">
        <v>-4780</v>
      </c>
      <c r="X127" s="24">
        <v>-3140</v>
      </c>
      <c r="Y127" s="24">
        <v>-3525</v>
      </c>
      <c r="Z127" s="24">
        <v>-3640</v>
      </c>
      <c r="AA127" s="24">
        <v>-4399</v>
      </c>
      <c r="AB127" s="24">
        <v>-3408</v>
      </c>
      <c r="AG127" s="2"/>
    </row>
    <row r="128" spans="1:33">
      <c r="A128" s="45"/>
      <c r="B128" s="212"/>
      <c r="C128" s="24"/>
      <c r="D128" s="24"/>
      <c r="E128" s="24"/>
      <c r="F128" s="24"/>
      <c r="G128" s="24"/>
      <c r="H128" s="24"/>
      <c r="I128" s="24"/>
      <c r="J128" s="24"/>
      <c r="K128" s="24"/>
      <c r="L128" s="24"/>
      <c r="M128" s="24"/>
      <c r="N128" s="24"/>
      <c r="O128" s="251" t="s">
        <v>491</v>
      </c>
      <c r="P128" s="251" t="s">
        <v>492</v>
      </c>
      <c r="Q128" s="24">
        <v>-1166</v>
      </c>
      <c r="R128" s="24">
        <v>-1839</v>
      </c>
      <c r="S128" s="24">
        <v>-4039</v>
      </c>
      <c r="T128" s="24">
        <v>-1031</v>
      </c>
      <c r="U128" s="24">
        <v>-2786</v>
      </c>
      <c r="V128" s="24">
        <v>-5679</v>
      </c>
      <c r="W128" s="24">
        <v>-6570</v>
      </c>
      <c r="X128" s="24">
        <v>-9040</v>
      </c>
      <c r="Y128" s="24">
        <v>-7623</v>
      </c>
      <c r="Z128" s="24">
        <v>-7837</v>
      </c>
      <c r="AA128" s="24">
        <v>-6657</v>
      </c>
      <c r="AB128" s="24">
        <v>-6927</v>
      </c>
      <c r="AG128" s="2"/>
    </row>
    <row r="129" spans="1:33">
      <c r="A129" s="45"/>
      <c r="B129" s="212"/>
      <c r="C129" s="24"/>
      <c r="D129" s="24"/>
      <c r="E129" s="24"/>
      <c r="F129" s="24"/>
      <c r="G129" s="24"/>
      <c r="H129" s="24"/>
      <c r="I129" s="24"/>
      <c r="J129" s="24"/>
      <c r="K129" s="24"/>
      <c r="L129" s="24"/>
      <c r="M129" s="24"/>
      <c r="N129" s="24"/>
      <c r="O129" s="251" t="s">
        <v>594</v>
      </c>
      <c r="P129" s="251" t="s">
        <v>498</v>
      </c>
      <c r="Q129" s="24">
        <v>1686</v>
      </c>
      <c r="R129" s="24">
        <v>-2764</v>
      </c>
      <c r="S129" s="24">
        <v>-179</v>
      </c>
      <c r="T129" s="24">
        <v>-5629</v>
      </c>
      <c r="U129" s="24">
        <v>-2535</v>
      </c>
      <c r="V129" s="24">
        <v>-1504</v>
      </c>
      <c r="W129" s="24">
        <v>-4740</v>
      </c>
      <c r="X129" s="24">
        <v>-3281</v>
      </c>
      <c r="Y129" s="24">
        <v>-2627</v>
      </c>
      <c r="Z129" s="24">
        <v>-2860</v>
      </c>
      <c r="AA129" s="24">
        <v>-4987</v>
      </c>
      <c r="AB129" s="24">
        <v>-4808</v>
      </c>
      <c r="AG129" s="2"/>
    </row>
    <row r="130" spans="1:33">
      <c r="A130" s="259"/>
      <c r="B130" s="260"/>
      <c r="C130" s="246">
        <v>-11741</v>
      </c>
      <c r="D130" s="246">
        <v>-11058</v>
      </c>
      <c r="E130" s="246">
        <v>-12401</v>
      </c>
      <c r="F130" s="246">
        <v>-11544</v>
      </c>
      <c r="G130" s="246">
        <v>-10405</v>
      </c>
      <c r="H130" s="246">
        <v>-16863</v>
      </c>
      <c r="I130" s="246">
        <v>-19335</v>
      </c>
      <c r="J130" s="246">
        <v>-24540</v>
      </c>
      <c r="K130" s="246">
        <v>-23516</v>
      </c>
      <c r="L130" s="246">
        <v>-25230</v>
      </c>
      <c r="M130" s="246">
        <v>-29460</v>
      </c>
      <c r="N130" s="246">
        <v>-36586</v>
      </c>
      <c r="O130" s="252"/>
      <c r="P130" s="246"/>
      <c r="Q130" s="246">
        <v>-20680</v>
      </c>
      <c r="R130" s="246">
        <v>-35272</v>
      </c>
      <c r="S130" s="246">
        <v>-30919</v>
      </c>
      <c r="T130" s="246">
        <v>-28631</v>
      </c>
      <c r="U130" s="246">
        <v>-29237</v>
      </c>
      <c r="V130" s="246">
        <v>-39756</v>
      </c>
      <c r="W130" s="246">
        <v>-41734</v>
      </c>
      <c r="X130" s="246">
        <v>-46597</v>
      </c>
      <c r="Y130" s="246">
        <v>-45970</v>
      </c>
      <c r="Z130" s="246">
        <v>-55350</v>
      </c>
      <c r="AA130" s="246">
        <v>-54019</v>
      </c>
      <c r="AB130" s="246">
        <v>-67424</v>
      </c>
      <c r="AG130" s="2"/>
    </row>
    <row r="131" spans="1:33">
      <c r="A131" s="153" t="s">
        <v>22</v>
      </c>
      <c r="B131" s="202" t="s">
        <v>23</v>
      </c>
      <c r="C131" s="168">
        <v>72552</v>
      </c>
      <c r="D131" s="168">
        <v>81237</v>
      </c>
      <c r="E131" s="168">
        <v>80368</v>
      </c>
      <c r="F131" s="168">
        <v>76342</v>
      </c>
      <c r="G131" s="168">
        <v>71862</v>
      </c>
      <c r="H131" s="168">
        <v>110747</v>
      </c>
      <c r="I131" s="168">
        <v>118977</v>
      </c>
      <c r="J131" s="168">
        <v>121116</v>
      </c>
      <c r="K131" s="168">
        <v>123037</v>
      </c>
      <c r="L131" s="168">
        <v>121890</v>
      </c>
      <c r="M131" s="168">
        <v>130653</v>
      </c>
      <c r="N131" s="168">
        <v>117640</v>
      </c>
      <c r="O131" s="255" t="s">
        <v>499</v>
      </c>
      <c r="P131" s="255" t="s">
        <v>500</v>
      </c>
      <c r="Q131" s="168">
        <v>127825</v>
      </c>
      <c r="R131" s="168">
        <v>124214</v>
      </c>
      <c r="S131" s="168">
        <v>119525</v>
      </c>
      <c r="T131" s="168">
        <v>114415</v>
      </c>
      <c r="U131" s="168">
        <v>120674</v>
      </c>
      <c r="V131" s="168">
        <v>131983</v>
      </c>
      <c r="W131" s="168">
        <v>132015</v>
      </c>
      <c r="X131" s="168">
        <v>182718</v>
      </c>
      <c r="Y131" s="168">
        <v>205883</v>
      </c>
      <c r="Z131" s="168">
        <v>201204</v>
      </c>
      <c r="AA131" s="168">
        <v>205523</v>
      </c>
      <c r="AB131" s="168">
        <v>207327</v>
      </c>
      <c r="AG131" s="2"/>
    </row>
    <row r="132" spans="1:33">
      <c r="X132" s="10"/>
      <c r="AG132" s="2"/>
    </row>
    <row r="133" spans="1:33">
      <c r="X133" s="10"/>
      <c r="AG133" s="2"/>
    </row>
    <row r="134" spans="1:33">
      <c r="A134" s="194"/>
      <c r="O134" s="236" t="s">
        <v>496</v>
      </c>
      <c r="X134" s="10"/>
      <c r="AG134" s="2"/>
    </row>
    <row r="135" spans="1:33">
      <c r="A135" s="194"/>
      <c r="O135" s="236" t="s">
        <v>497</v>
      </c>
      <c r="X135" s="10"/>
      <c r="AG135" s="2"/>
    </row>
    <row r="136" spans="1:33">
      <c r="O136" s="236" t="s">
        <v>592</v>
      </c>
      <c r="X136" s="10"/>
      <c r="AG136" s="2"/>
    </row>
    <row r="137" spans="1:33">
      <c r="A137" s="194"/>
      <c r="O137" s="236" t="s">
        <v>593</v>
      </c>
      <c r="X137" s="10"/>
      <c r="AG137" s="2"/>
    </row>
    <row r="138" spans="1:33">
      <c r="A138" s="194"/>
      <c r="X138" s="10"/>
      <c r="AG138" s="2"/>
    </row>
  </sheetData>
  <hyperlinks>
    <hyperlink ref="P1" location="'Table of Contents'!A1" display="Back to table of contents"/>
    <hyperlink ref="O1" location="'Table of Contents'!A1" display="Powrót do spisu treści"/>
    <hyperlink ref="B1" location="'Table of Contents'!A1" display="Back to table of contents"/>
    <hyperlink ref="A1" location="'Table of Contents'!A1" display="Powrót do spisu treści"/>
  </hyperlinks>
  <pageMargins left="0.70866141732283472" right="0.70866141732283472" top="0.74803149606299213" bottom="0.74803149606299213" header="0.31496062992125984" footer="0.31496062992125984"/>
  <pageSetup paperSize="9" scale="6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tabColor rgb="FFB2E0B4"/>
    <pageSetUpPr fitToPage="1"/>
  </sheetPr>
  <dimension ref="A1:AE60"/>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9.28515625" style="2" customWidth="1"/>
    <col min="2" max="2" width="54.140625" style="2" customWidth="1" outlineLevel="1"/>
    <col min="3" max="24" width="11" style="2" customWidth="1"/>
    <col min="25" max="25" width="11" style="10" customWidth="1"/>
    <col min="26" max="26" width="10.85546875" style="2" bestFit="1" customWidth="1"/>
    <col min="27" max="27" width="10" style="2" bestFit="1" customWidth="1"/>
    <col min="28" max="28" width="11.5703125" style="2" bestFit="1" customWidth="1"/>
    <col min="29" max="29" width="1.7109375" style="2" customWidth="1"/>
    <col min="30" max="30" width="10" style="2" bestFit="1" customWidth="1"/>
    <col min="31" max="31" width="12.85546875" style="2" customWidth="1"/>
    <col min="32" max="16384" width="10.285156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06"/>
      <c r="AA1" s="12"/>
      <c r="AB1" s="12"/>
      <c r="AC1" s="106"/>
      <c r="AD1" s="2"/>
      <c r="AE1" s="2"/>
    </row>
    <row r="2" spans="1:31">
      <c r="C2" s="12"/>
      <c r="D2" s="12"/>
      <c r="E2" s="12"/>
      <c r="F2" s="12"/>
      <c r="G2" s="12"/>
      <c r="H2" s="12"/>
      <c r="I2" s="12"/>
      <c r="J2" s="12"/>
      <c r="K2" s="12"/>
      <c r="L2" s="12"/>
      <c r="M2" s="12"/>
      <c r="N2" s="12"/>
      <c r="O2" s="12"/>
      <c r="P2" s="12"/>
      <c r="Q2" s="12"/>
      <c r="R2" s="12"/>
      <c r="S2" s="12"/>
      <c r="T2" s="12"/>
      <c r="U2" s="12"/>
      <c r="V2" s="12"/>
      <c r="W2" s="12"/>
      <c r="X2" s="12"/>
      <c r="Y2" s="12"/>
      <c r="Z2" s="106"/>
      <c r="AA2" s="12"/>
      <c r="AB2" s="12"/>
      <c r="AC2" s="106"/>
    </row>
    <row r="3" spans="1:31">
      <c r="A3" s="13" t="s">
        <v>2</v>
      </c>
      <c r="B3" s="13" t="s">
        <v>3</v>
      </c>
      <c r="C3" s="49"/>
      <c r="D3" s="49"/>
      <c r="E3" s="49"/>
      <c r="F3" s="49"/>
      <c r="G3" s="49"/>
      <c r="H3" s="49"/>
      <c r="I3" s="49"/>
      <c r="J3" s="49"/>
      <c r="K3" s="49"/>
      <c r="L3" s="49"/>
      <c r="M3" s="49"/>
      <c r="N3" s="49"/>
      <c r="O3" s="49"/>
      <c r="P3" s="49"/>
      <c r="Q3" s="49"/>
      <c r="R3" s="49"/>
      <c r="S3" s="49"/>
      <c r="T3" s="49"/>
      <c r="U3" s="49"/>
      <c r="V3" s="49"/>
      <c r="W3" s="49"/>
      <c r="X3" s="49"/>
      <c r="Y3" s="49"/>
      <c r="Z3" s="49"/>
    </row>
    <row r="4" spans="1:31" ht="30" customHeight="1">
      <c r="A4" s="31" t="s">
        <v>32</v>
      </c>
      <c r="B4" s="31" t="s">
        <v>33</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1" ht="25.5">
      <c r="A5" s="9" t="s">
        <v>123</v>
      </c>
      <c r="B5" s="265" t="s">
        <v>124</v>
      </c>
      <c r="C5" s="50">
        <v>20957</v>
      </c>
      <c r="D5" s="50">
        <v>14628</v>
      </c>
      <c r="E5" s="50">
        <v>8796</v>
      </c>
      <c r="F5" s="50">
        <v>7411</v>
      </c>
      <c r="G5" s="50">
        <v>13738</v>
      </c>
      <c r="H5" s="50">
        <v>6433</v>
      </c>
      <c r="I5" s="50">
        <v>3135</v>
      </c>
      <c r="J5" s="50">
        <v>2376</v>
      </c>
      <c r="K5" s="50">
        <v>25083</v>
      </c>
      <c r="L5" s="50">
        <v>23707</v>
      </c>
      <c r="M5" s="50">
        <v>9404</v>
      </c>
      <c r="N5" s="50">
        <v>363</v>
      </c>
      <c r="O5" s="50">
        <v>9210</v>
      </c>
      <c r="P5" s="50">
        <v>7514</v>
      </c>
      <c r="Q5" s="50">
        <v>3155</v>
      </c>
      <c r="R5" s="50">
        <v>1483</v>
      </c>
      <c r="S5" s="50">
        <v>1952</v>
      </c>
      <c r="T5" s="50">
        <v>1406</v>
      </c>
      <c r="U5" s="50">
        <v>956</v>
      </c>
      <c r="V5" s="50">
        <v>187</v>
      </c>
      <c r="W5" s="50">
        <v>3060</v>
      </c>
      <c r="X5" s="50">
        <v>3137</v>
      </c>
      <c r="Y5" s="50">
        <v>0</v>
      </c>
      <c r="Z5" s="50">
        <v>0</v>
      </c>
    </row>
    <row r="6" spans="1:31">
      <c r="A6" s="9" t="s">
        <v>125</v>
      </c>
      <c r="B6" s="271" t="s">
        <v>126</v>
      </c>
      <c r="C6" s="24">
        <v>32994</v>
      </c>
      <c r="D6" s="24">
        <v>18635</v>
      </c>
      <c r="E6" s="24">
        <v>10521</v>
      </c>
      <c r="F6" s="24">
        <v>6122</v>
      </c>
      <c r="G6" s="24">
        <v>15064</v>
      </c>
      <c r="H6" s="24">
        <v>9169</v>
      </c>
      <c r="I6" s="24">
        <v>7110</v>
      </c>
      <c r="J6" s="24">
        <v>1580</v>
      </c>
      <c r="K6" s="24">
        <v>4102</v>
      </c>
      <c r="L6" s="24">
        <v>10991</v>
      </c>
      <c r="M6" s="24">
        <v>6962</v>
      </c>
      <c r="N6" s="24">
        <v>3113</v>
      </c>
      <c r="O6" s="24">
        <v>18455</v>
      </c>
      <c r="P6" s="24">
        <v>4896</v>
      </c>
      <c r="Q6" s="24">
        <v>11909</v>
      </c>
      <c r="R6" s="24">
        <v>1370</v>
      </c>
      <c r="S6" s="24">
        <v>5979</v>
      </c>
      <c r="T6" s="24">
        <v>3833</v>
      </c>
      <c r="U6" s="24">
        <v>2618</v>
      </c>
      <c r="V6" s="24">
        <v>1163</v>
      </c>
      <c r="W6" s="24">
        <v>8163</v>
      </c>
      <c r="X6" s="24">
        <v>6434</v>
      </c>
      <c r="Y6" s="24">
        <v>3975</v>
      </c>
      <c r="Z6" s="24">
        <v>1711</v>
      </c>
    </row>
    <row r="7" spans="1:31" ht="25.5">
      <c r="A7" s="9" t="s">
        <v>383</v>
      </c>
      <c r="B7" s="265" t="s">
        <v>127</v>
      </c>
      <c r="C7" s="24">
        <v>12336</v>
      </c>
      <c r="D7" s="24">
        <v>11536</v>
      </c>
      <c r="E7" s="24">
        <v>9862</v>
      </c>
      <c r="F7" s="24">
        <v>980</v>
      </c>
      <c r="G7" s="24">
        <v>2173</v>
      </c>
      <c r="H7" s="24">
        <v>469</v>
      </c>
      <c r="I7" s="24">
        <v>350</v>
      </c>
      <c r="J7" s="24">
        <v>159</v>
      </c>
      <c r="K7" s="24">
        <v>10923</v>
      </c>
      <c r="L7" s="24">
        <v>1665</v>
      </c>
      <c r="M7" s="24">
        <v>1179</v>
      </c>
      <c r="N7" s="24">
        <v>557</v>
      </c>
      <c r="O7" s="24">
        <v>15757</v>
      </c>
      <c r="P7" s="24">
        <v>3190</v>
      </c>
      <c r="Q7" s="24">
        <v>3459</v>
      </c>
      <c r="R7" s="24">
        <v>2556</v>
      </c>
      <c r="S7" s="24">
        <v>5256</v>
      </c>
      <c r="T7" s="24">
        <v>2169</v>
      </c>
      <c r="U7" s="24">
        <v>172</v>
      </c>
      <c r="V7" s="24">
        <v>30</v>
      </c>
      <c r="W7" s="24">
        <v>5669</v>
      </c>
      <c r="X7" s="24">
        <v>1897</v>
      </c>
      <c r="Y7" s="24">
        <v>749</v>
      </c>
      <c r="Z7" s="24">
        <v>85</v>
      </c>
    </row>
    <row r="8" spans="1:31">
      <c r="A8" s="9" t="s">
        <v>128</v>
      </c>
      <c r="B8" s="265" t="s">
        <v>129</v>
      </c>
      <c r="C8" s="24">
        <v>18512</v>
      </c>
      <c r="D8" s="24">
        <v>12658</v>
      </c>
      <c r="E8" s="24">
        <v>7815</v>
      </c>
      <c r="F8" s="24">
        <v>2698</v>
      </c>
      <c r="G8" s="24">
        <v>16466</v>
      </c>
      <c r="H8" s="24">
        <v>12208</v>
      </c>
      <c r="I8" s="24">
        <v>8971</v>
      </c>
      <c r="J8" s="24">
        <v>4804</v>
      </c>
      <c r="K8" s="24">
        <v>16710</v>
      </c>
      <c r="L8" s="24">
        <v>8980</v>
      </c>
      <c r="M8" s="24">
        <v>5890</v>
      </c>
      <c r="N8" s="24">
        <v>3446</v>
      </c>
      <c r="O8" s="24">
        <v>7820</v>
      </c>
      <c r="P8" s="24">
        <v>5731</v>
      </c>
      <c r="Q8" s="24">
        <v>3323</v>
      </c>
      <c r="R8" s="24">
        <v>1475</v>
      </c>
      <c r="S8" s="24">
        <v>4921</v>
      </c>
      <c r="T8" s="24">
        <v>3355</v>
      </c>
      <c r="U8" s="24">
        <v>1811</v>
      </c>
      <c r="V8" s="24">
        <v>776</v>
      </c>
      <c r="W8" s="24">
        <v>2624</v>
      </c>
      <c r="X8" s="24">
        <v>1965</v>
      </c>
      <c r="Y8" s="24">
        <v>1383</v>
      </c>
      <c r="Z8" s="24">
        <v>674</v>
      </c>
    </row>
    <row r="9" spans="1:31">
      <c r="A9" s="9" t="s">
        <v>508</v>
      </c>
      <c r="B9" s="265" t="s">
        <v>509</v>
      </c>
      <c r="C9" s="50">
        <v>2644</v>
      </c>
      <c r="D9" s="50">
        <v>2551</v>
      </c>
      <c r="E9" s="50">
        <v>408</v>
      </c>
      <c r="F9" s="50">
        <v>958</v>
      </c>
      <c r="G9" s="50">
        <v>13192</v>
      </c>
      <c r="H9" s="50">
        <v>13061</v>
      </c>
      <c r="I9" s="50">
        <v>12578</v>
      </c>
      <c r="J9" s="50">
        <v>12548</v>
      </c>
      <c r="K9" s="50">
        <v>2520</v>
      </c>
      <c r="L9" s="50">
        <v>2520</v>
      </c>
      <c r="M9" s="50">
        <v>2026</v>
      </c>
      <c r="N9" s="50">
        <v>1825</v>
      </c>
      <c r="O9" s="50">
        <v>28636</v>
      </c>
      <c r="P9" s="50">
        <v>28920</v>
      </c>
      <c r="Q9" s="50">
        <v>24927</v>
      </c>
      <c r="R9" s="50">
        <v>3326</v>
      </c>
      <c r="S9" s="50">
        <v>10009</v>
      </c>
      <c r="T9" s="50">
        <v>9237</v>
      </c>
      <c r="U9" s="50">
        <v>3273</v>
      </c>
      <c r="V9" s="50">
        <v>2712</v>
      </c>
      <c r="W9" s="50">
        <v>5502</v>
      </c>
      <c r="X9" s="50">
        <v>4385</v>
      </c>
      <c r="Y9" s="50">
        <v>3114</v>
      </c>
      <c r="Z9" s="50">
        <v>1071</v>
      </c>
    </row>
    <row r="10" spans="1:31">
      <c r="A10" s="22" t="s">
        <v>132</v>
      </c>
      <c r="B10" s="265" t="s">
        <v>133</v>
      </c>
      <c r="C10" s="113">
        <v>9155</v>
      </c>
      <c r="D10" s="113">
        <v>8600</v>
      </c>
      <c r="E10" s="113">
        <v>4754</v>
      </c>
      <c r="F10" s="113">
        <v>3434</v>
      </c>
      <c r="G10" s="113">
        <v>26626</v>
      </c>
      <c r="H10" s="113">
        <v>21265</v>
      </c>
      <c r="I10" s="113">
        <v>14973</v>
      </c>
      <c r="J10" s="113">
        <v>8134</v>
      </c>
      <c r="K10" s="113">
        <v>26520</v>
      </c>
      <c r="L10" s="113">
        <v>20946</v>
      </c>
      <c r="M10" s="113">
        <v>13887</v>
      </c>
      <c r="N10" s="113">
        <v>6067</v>
      </c>
      <c r="O10" s="113">
        <v>22889</v>
      </c>
      <c r="P10" s="113">
        <v>18409</v>
      </c>
      <c r="Q10" s="113">
        <v>12372</v>
      </c>
      <c r="R10" s="113">
        <v>7065</v>
      </c>
      <c r="S10" s="113">
        <v>13452</v>
      </c>
      <c r="T10" s="113">
        <v>8325</v>
      </c>
      <c r="U10" s="113">
        <v>3073</v>
      </c>
      <c r="V10" s="113">
        <v>0</v>
      </c>
      <c r="W10" s="113">
        <v>0</v>
      </c>
      <c r="X10" s="24">
        <v>0</v>
      </c>
      <c r="Y10" s="24">
        <v>0</v>
      </c>
      <c r="Z10" s="24">
        <v>0</v>
      </c>
    </row>
    <row r="11" spans="1:31">
      <c r="A11" s="9" t="s">
        <v>134</v>
      </c>
      <c r="B11" s="265" t="s">
        <v>33</v>
      </c>
      <c r="C11" s="113">
        <v>86107</v>
      </c>
      <c r="D11" s="113">
        <v>70939</v>
      </c>
      <c r="E11" s="113">
        <v>66695</v>
      </c>
      <c r="F11" s="113">
        <v>15616</v>
      </c>
      <c r="G11" s="113">
        <v>8813</v>
      </c>
      <c r="H11" s="113">
        <v>5836</v>
      </c>
      <c r="I11" s="113">
        <v>5556</v>
      </c>
      <c r="J11" s="113">
        <v>9082</v>
      </c>
      <c r="K11" s="113">
        <v>45424</v>
      </c>
      <c r="L11" s="113">
        <v>33510</v>
      </c>
      <c r="M11" s="113">
        <v>26368</v>
      </c>
      <c r="N11" s="113">
        <v>8426</v>
      </c>
      <c r="O11" s="113">
        <v>27557</v>
      </c>
      <c r="P11" s="113">
        <v>36750</v>
      </c>
      <c r="Q11" s="113">
        <v>24635</v>
      </c>
      <c r="R11" s="113">
        <f>13232+566</f>
        <v>13798</v>
      </c>
      <c r="S11" s="113">
        <f>17551+1691</f>
        <v>19242</v>
      </c>
      <c r="T11" s="113">
        <v>9992</v>
      </c>
      <c r="U11" s="113">
        <v>5012</v>
      </c>
      <c r="V11" s="113">
        <v>1489</v>
      </c>
      <c r="W11" s="113">
        <v>12919</v>
      </c>
      <c r="X11" s="24">
        <v>10351</v>
      </c>
      <c r="Y11" s="24">
        <v>7169</v>
      </c>
      <c r="Z11" s="24">
        <v>2091</v>
      </c>
    </row>
    <row r="12" spans="1:31" ht="15" thickBot="1">
      <c r="A12" s="9" t="s">
        <v>558</v>
      </c>
      <c r="B12" s="265" t="s">
        <v>559</v>
      </c>
      <c r="C12" s="134"/>
      <c r="D12" s="134"/>
      <c r="E12" s="134"/>
      <c r="F12" s="134"/>
      <c r="G12" s="134">
        <v>291706</v>
      </c>
      <c r="H12" s="134"/>
      <c r="I12" s="134"/>
      <c r="J12" s="134"/>
      <c r="K12" s="134"/>
      <c r="L12" s="134"/>
      <c r="M12" s="134"/>
      <c r="N12" s="134"/>
      <c r="O12" s="134"/>
      <c r="P12" s="134"/>
      <c r="Q12" s="134"/>
      <c r="R12" s="134"/>
      <c r="S12" s="134"/>
      <c r="T12" s="134"/>
      <c r="U12" s="134"/>
      <c r="V12" s="134"/>
      <c r="W12" s="134"/>
      <c r="X12" s="75"/>
      <c r="Y12" s="75"/>
      <c r="Z12" s="75"/>
    </row>
    <row r="13" spans="1:31" ht="15" thickTop="1">
      <c r="A13" s="153" t="s">
        <v>135</v>
      </c>
      <c r="B13" s="267" t="s">
        <v>136</v>
      </c>
      <c r="C13" s="168">
        <v>182705</v>
      </c>
      <c r="D13" s="168">
        <v>139547</v>
      </c>
      <c r="E13" s="168">
        <v>108851</v>
      </c>
      <c r="F13" s="168">
        <v>37219</v>
      </c>
      <c r="G13" s="168">
        <v>387778</v>
      </c>
      <c r="H13" s="168">
        <v>68441</v>
      </c>
      <c r="I13" s="168">
        <v>52673</v>
      </c>
      <c r="J13" s="168">
        <v>38683</v>
      </c>
      <c r="K13" s="168">
        <v>131282</v>
      </c>
      <c r="L13" s="168">
        <v>102319</v>
      </c>
      <c r="M13" s="168">
        <v>65716</v>
      </c>
      <c r="N13" s="168">
        <v>23797</v>
      </c>
      <c r="O13" s="168">
        <v>130324</v>
      </c>
      <c r="P13" s="168">
        <f>SUM(P5:P11)</f>
        <v>105410</v>
      </c>
      <c r="Q13" s="168">
        <v>83780</v>
      </c>
      <c r="R13" s="168">
        <f t="shared" ref="R13:Z13" si="0">SUM(R5:R11)</f>
        <v>31073</v>
      </c>
      <c r="S13" s="168">
        <f t="shared" si="0"/>
        <v>60811</v>
      </c>
      <c r="T13" s="168">
        <f t="shared" si="0"/>
        <v>38317</v>
      </c>
      <c r="U13" s="168">
        <f t="shared" si="0"/>
        <v>16915</v>
      </c>
      <c r="V13" s="168">
        <f t="shared" si="0"/>
        <v>6357</v>
      </c>
      <c r="W13" s="168">
        <f t="shared" si="0"/>
        <v>37937</v>
      </c>
      <c r="X13" s="168">
        <f t="shared" si="0"/>
        <v>28169</v>
      </c>
      <c r="Y13" s="168">
        <f t="shared" si="0"/>
        <v>16390</v>
      </c>
      <c r="Z13" s="168">
        <f t="shared" si="0"/>
        <v>5632</v>
      </c>
    </row>
    <row r="14" spans="1:31">
      <c r="B14" s="41"/>
      <c r="C14" s="113"/>
      <c r="D14" s="113"/>
      <c r="E14" s="113"/>
      <c r="F14" s="113"/>
      <c r="G14" s="113"/>
      <c r="H14" s="113"/>
      <c r="I14" s="113"/>
      <c r="J14" s="113"/>
      <c r="K14" s="113"/>
      <c r="L14" s="113"/>
      <c r="M14" s="113"/>
      <c r="N14" s="113"/>
      <c r="O14" s="113"/>
      <c r="P14" s="113"/>
      <c r="Q14" s="113"/>
      <c r="R14" s="113"/>
      <c r="S14" s="113"/>
      <c r="T14" s="113"/>
      <c r="U14" s="113"/>
      <c r="V14" s="113"/>
      <c r="W14" s="113"/>
      <c r="X14" s="24"/>
      <c r="Y14" s="24"/>
      <c r="Z14" s="24"/>
    </row>
    <row r="15" spans="1:31">
      <c r="B15" s="41"/>
      <c r="C15" s="113"/>
      <c r="D15" s="113"/>
      <c r="E15" s="113"/>
      <c r="F15" s="113"/>
      <c r="G15" s="113"/>
      <c r="H15" s="113"/>
      <c r="I15" s="113"/>
      <c r="J15" s="113"/>
      <c r="K15" s="113"/>
      <c r="L15" s="113"/>
      <c r="M15" s="113"/>
      <c r="N15" s="113"/>
      <c r="O15" s="113"/>
      <c r="P15" s="113"/>
      <c r="Q15" s="113"/>
      <c r="R15" s="113"/>
      <c r="S15" s="113"/>
      <c r="T15" s="113"/>
      <c r="U15" s="113"/>
      <c r="V15" s="113"/>
      <c r="W15" s="113"/>
      <c r="X15" s="24"/>
      <c r="Y15" s="24"/>
      <c r="Z15" s="24"/>
    </row>
    <row r="16" spans="1:31">
      <c r="A16" s="13" t="s">
        <v>54</v>
      </c>
      <c r="B16" s="13" t="s">
        <v>55</v>
      </c>
      <c r="C16" s="136"/>
      <c r="D16" s="136"/>
      <c r="E16" s="136"/>
      <c r="F16" s="136"/>
      <c r="G16" s="136"/>
      <c r="H16" s="136"/>
      <c r="I16" s="136"/>
      <c r="J16" s="136"/>
      <c r="K16" s="136"/>
      <c r="L16" s="136"/>
      <c r="M16" s="136"/>
      <c r="N16" s="136"/>
      <c r="O16" s="136"/>
      <c r="P16" s="136"/>
      <c r="Q16" s="136"/>
      <c r="R16" s="136"/>
      <c r="S16" s="136"/>
      <c r="T16" s="136"/>
      <c r="U16" s="136"/>
      <c r="V16" s="136"/>
      <c r="W16" s="136"/>
      <c r="X16" s="51"/>
      <c r="Y16" s="51"/>
      <c r="Z16" s="51"/>
    </row>
    <row r="17" spans="1:26" ht="30" customHeight="1">
      <c r="A17" s="31" t="s">
        <v>32</v>
      </c>
      <c r="B17" s="31" t="s">
        <v>33</v>
      </c>
      <c r="C17" s="151" t="s">
        <v>608</v>
      </c>
      <c r="D17" s="151" t="s">
        <v>607</v>
      </c>
      <c r="E17" s="151" t="s">
        <v>588</v>
      </c>
      <c r="F17" s="151" t="s">
        <v>572</v>
      </c>
      <c r="G17" s="151" t="s">
        <v>550</v>
      </c>
      <c r="H17" s="151" t="s">
        <v>507</v>
      </c>
      <c r="I17" s="151" t="s">
        <v>474</v>
      </c>
      <c r="J17" s="151" t="s">
        <v>452</v>
      </c>
      <c r="K17" s="151" t="s">
        <v>450</v>
      </c>
      <c r="L17" s="151" t="s">
        <v>446</v>
      </c>
      <c r="M17" s="151" t="s">
        <v>442</v>
      </c>
      <c r="N17" s="151" t="s">
        <v>440</v>
      </c>
      <c r="O17" s="151" t="s">
        <v>438</v>
      </c>
      <c r="P17" s="151" t="s">
        <v>431</v>
      </c>
      <c r="Q17" s="151" t="s">
        <v>419</v>
      </c>
      <c r="R17" s="151" t="s">
        <v>403</v>
      </c>
      <c r="S17" s="151" t="s">
        <v>399</v>
      </c>
      <c r="T17" s="151" t="s">
        <v>392</v>
      </c>
      <c r="U17" s="151" t="s">
        <v>393</v>
      </c>
      <c r="V17" s="151" t="s">
        <v>394</v>
      </c>
      <c r="W17" s="151" t="s">
        <v>395</v>
      </c>
      <c r="X17" s="151" t="s">
        <v>396</v>
      </c>
      <c r="Y17" s="151" t="s">
        <v>397</v>
      </c>
      <c r="Z17" s="151" t="s">
        <v>398</v>
      </c>
    </row>
    <row r="18" spans="1:26" ht="25.5">
      <c r="A18" s="9" t="s">
        <v>384</v>
      </c>
      <c r="B18" s="265" t="s">
        <v>124</v>
      </c>
      <c r="C18" s="137">
        <v>6329</v>
      </c>
      <c r="D18" s="137">
        <v>5832</v>
      </c>
      <c r="E18" s="137">
        <v>1385</v>
      </c>
      <c r="F18" s="137">
        <v>7411</v>
      </c>
      <c r="G18" s="137">
        <v>7305</v>
      </c>
      <c r="H18" s="137">
        <v>3298</v>
      </c>
      <c r="I18" s="137">
        <v>759</v>
      </c>
      <c r="J18" s="137">
        <v>2376</v>
      </c>
      <c r="K18" s="137">
        <v>1376</v>
      </c>
      <c r="L18" s="137">
        <v>14303</v>
      </c>
      <c r="M18" s="137">
        <v>9041</v>
      </c>
      <c r="N18" s="137">
        <v>363</v>
      </c>
      <c r="O18" s="137">
        <v>1696</v>
      </c>
      <c r="P18" s="137">
        <v>4359</v>
      </c>
      <c r="Q18" s="137">
        <v>1672</v>
      </c>
      <c r="R18" s="137">
        <v>1483</v>
      </c>
      <c r="S18" s="137">
        <v>546</v>
      </c>
      <c r="T18" s="137">
        <v>450</v>
      </c>
      <c r="U18" s="137">
        <v>769</v>
      </c>
      <c r="V18" s="137">
        <v>187</v>
      </c>
      <c r="W18" s="137">
        <v>-77</v>
      </c>
      <c r="X18" s="50">
        <v>3137</v>
      </c>
      <c r="Y18" s="50">
        <v>0</v>
      </c>
      <c r="Z18" s="50">
        <v>0</v>
      </c>
    </row>
    <row r="19" spans="1:26">
      <c r="A19" s="9" t="s">
        <v>125</v>
      </c>
      <c r="B19" s="271" t="s">
        <v>126</v>
      </c>
      <c r="C19" s="113">
        <v>14359</v>
      </c>
      <c r="D19" s="113">
        <v>8114</v>
      </c>
      <c r="E19" s="113">
        <v>4399</v>
      </c>
      <c r="F19" s="113">
        <v>6122</v>
      </c>
      <c r="G19" s="113">
        <v>5895</v>
      </c>
      <c r="H19" s="113">
        <v>2059</v>
      </c>
      <c r="I19" s="113">
        <v>5530</v>
      </c>
      <c r="J19" s="113">
        <v>1580</v>
      </c>
      <c r="K19" s="113">
        <v>-6889</v>
      </c>
      <c r="L19" s="113">
        <v>4029</v>
      </c>
      <c r="M19" s="113">
        <v>3849</v>
      </c>
      <c r="N19" s="113">
        <v>3113</v>
      </c>
      <c r="O19" s="113">
        <v>13559</v>
      </c>
      <c r="P19" s="113">
        <v>-7013</v>
      </c>
      <c r="Q19" s="113">
        <v>10539</v>
      </c>
      <c r="R19" s="113">
        <v>1370</v>
      </c>
      <c r="S19" s="113">
        <v>2146</v>
      </c>
      <c r="T19" s="113">
        <v>1215</v>
      </c>
      <c r="U19" s="113">
        <v>1455</v>
      </c>
      <c r="V19" s="113">
        <v>1163</v>
      </c>
      <c r="W19" s="113">
        <v>1729</v>
      </c>
      <c r="X19" s="24">
        <v>2459</v>
      </c>
      <c r="Y19" s="24">
        <v>2264</v>
      </c>
      <c r="Z19" s="24">
        <v>1711</v>
      </c>
    </row>
    <row r="20" spans="1:26" ht="25.5">
      <c r="A20" s="9" t="s">
        <v>383</v>
      </c>
      <c r="B20" s="265" t="s">
        <v>127</v>
      </c>
      <c r="C20" s="113">
        <v>800</v>
      </c>
      <c r="D20" s="113">
        <v>1674</v>
      </c>
      <c r="E20" s="113">
        <v>8882</v>
      </c>
      <c r="F20" s="113">
        <v>980</v>
      </c>
      <c r="G20" s="113">
        <v>1704</v>
      </c>
      <c r="H20" s="113">
        <v>119</v>
      </c>
      <c r="I20" s="113">
        <v>191</v>
      </c>
      <c r="J20" s="113">
        <v>159</v>
      </c>
      <c r="K20" s="113">
        <v>9258</v>
      </c>
      <c r="L20" s="113">
        <v>486</v>
      </c>
      <c r="M20" s="113">
        <v>622</v>
      </c>
      <c r="N20" s="113">
        <v>557</v>
      </c>
      <c r="O20" s="113">
        <v>12567</v>
      </c>
      <c r="P20" s="113">
        <v>-269</v>
      </c>
      <c r="Q20" s="113">
        <v>903</v>
      </c>
      <c r="R20" s="113">
        <v>2556</v>
      </c>
      <c r="S20" s="113">
        <v>3087</v>
      </c>
      <c r="T20" s="113">
        <v>1997</v>
      </c>
      <c r="U20" s="113">
        <v>142</v>
      </c>
      <c r="V20" s="113">
        <v>30</v>
      </c>
      <c r="W20" s="113">
        <v>3772</v>
      </c>
      <c r="X20" s="24">
        <v>1148</v>
      </c>
      <c r="Y20" s="24">
        <v>664</v>
      </c>
      <c r="Z20" s="24">
        <v>85</v>
      </c>
    </row>
    <row r="21" spans="1:26">
      <c r="A21" s="9" t="s">
        <v>128</v>
      </c>
      <c r="B21" s="265" t="s">
        <v>129</v>
      </c>
      <c r="C21" s="113">
        <v>5854</v>
      </c>
      <c r="D21" s="113">
        <v>4843</v>
      </c>
      <c r="E21" s="113">
        <v>5117</v>
      </c>
      <c r="F21" s="113">
        <v>2698</v>
      </c>
      <c r="G21" s="113">
        <v>4258</v>
      </c>
      <c r="H21" s="113">
        <v>3237</v>
      </c>
      <c r="I21" s="113">
        <v>4167</v>
      </c>
      <c r="J21" s="113">
        <v>4804</v>
      </c>
      <c r="K21" s="113">
        <v>7730</v>
      </c>
      <c r="L21" s="113">
        <v>3090</v>
      </c>
      <c r="M21" s="113">
        <v>2444</v>
      </c>
      <c r="N21" s="113">
        <v>3446</v>
      </c>
      <c r="O21" s="113">
        <v>2089</v>
      </c>
      <c r="P21" s="113">
        <v>2408</v>
      </c>
      <c r="Q21" s="113">
        <v>1848</v>
      </c>
      <c r="R21" s="113">
        <v>1475</v>
      </c>
      <c r="S21" s="113">
        <v>1566</v>
      </c>
      <c r="T21" s="113">
        <v>1544</v>
      </c>
      <c r="U21" s="113">
        <v>1035</v>
      </c>
      <c r="V21" s="113">
        <v>776</v>
      </c>
      <c r="W21" s="113">
        <v>659</v>
      </c>
      <c r="X21" s="24">
        <v>582</v>
      </c>
      <c r="Y21" s="24">
        <v>709</v>
      </c>
      <c r="Z21" s="24">
        <v>674</v>
      </c>
    </row>
    <row r="22" spans="1:26">
      <c r="A22" s="9" t="s">
        <v>508</v>
      </c>
      <c r="B22" s="265" t="s">
        <v>509</v>
      </c>
      <c r="C22" s="137">
        <v>93</v>
      </c>
      <c r="D22" s="137">
        <v>2143</v>
      </c>
      <c r="E22" s="137">
        <v>-550</v>
      </c>
      <c r="F22" s="137">
        <v>958</v>
      </c>
      <c r="G22" s="137">
        <v>131</v>
      </c>
      <c r="H22" s="137">
        <v>483</v>
      </c>
      <c r="I22" s="137">
        <v>30</v>
      </c>
      <c r="J22" s="137">
        <v>12548</v>
      </c>
      <c r="K22" s="137">
        <v>0</v>
      </c>
      <c r="L22" s="137">
        <v>494</v>
      </c>
      <c r="M22" s="137">
        <v>201</v>
      </c>
      <c r="N22" s="137">
        <v>1825</v>
      </c>
      <c r="O22" s="137">
        <v>-284</v>
      </c>
      <c r="P22" s="137">
        <v>3993</v>
      </c>
      <c r="Q22" s="137">
        <v>21601</v>
      </c>
      <c r="R22" s="137">
        <v>3326</v>
      </c>
      <c r="S22" s="137">
        <v>772</v>
      </c>
      <c r="T22" s="137">
        <v>5964</v>
      </c>
      <c r="U22" s="137">
        <v>561</v>
      </c>
      <c r="V22" s="137">
        <v>2712</v>
      </c>
      <c r="W22" s="137">
        <v>1117</v>
      </c>
      <c r="X22" s="50">
        <v>1271</v>
      </c>
      <c r="Y22" s="50">
        <v>2043</v>
      </c>
      <c r="Z22" s="50">
        <v>1071</v>
      </c>
    </row>
    <row r="23" spans="1:26">
      <c r="A23" s="22" t="s">
        <v>132</v>
      </c>
      <c r="B23" s="265" t="s">
        <v>133</v>
      </c>
      <c r="C23" s="113">
        <v>555</v>
      </c>
      <c r="D23" s="113">
        <v>3846</v>
      </c>
      <c r="E23" s="113">
        <v>1320</v>
      </c>
      <c r="F23" s="113">
        <v>3434</v>
      </c>
      <c r="G23" s="113">
        <v>5361</v>
      </c>
      <c r="H23" s="113">
        <v>6292</v>
      </c>
      <c r="I23" s="113">
        <v>6839</v>
      </c>
      <c r="J23" s="113">
        <v>8134</v>
      </c>
      <c r="K23" s="113">
        <v>5574</v>
      </c>
      <c r="L23" s="113">
        <v>7059</v>
      </c>
      <c r="M23" s="113">
        <v>7820</v>
      </c>
      <c r="N23" s="113">
        <v>6067</v>
      </c>
      <c r="O23" s="113">
        <v>4480</v>
      </c>
      <c r="P23" s="113">
        <v>6037</v>
      </c>
      <c r="Q23" s="113">
        <v>5307</v>
      </c>
      <c r="R23" s="113">
        <v>7065</v>
      </c>
      <c r="S23" s="113">
        <v>5127</v>
      </c>
      <c r="T23" s="113">
        <v>5252</v>
      </c>
      <c r="U23" s="113">
        <v>3073</v>
      </c>
      <c r="V23" s="113">
        <v>0</v>
      </c>
      <c r="W23" s="113">
        <v>0</v>
      </c>
      <c r="X23" s="24">
        <v>0</v>
      </c>
      <c r="Y23" s="24">
        <v>0</v>
      </c>
      <c r="Z23" s="24">
        <v>0</v>
      </c>
    </row>
    <row r="24" spans="1:26">
      <c r="A24" s="9" t="s">
        <v>134</v>
      </c>
      <c r="B24" s="265" t="s">
        <v>33</v>
      </c>
      <c r="C24" s="113">
        <v>15168</v>
      </c>
      <c r="D24" s="113">
        <v>4244</v>
      </c>
      <c r="E24" s="113">
        <v>51079</v>
      </c>
      <c r="F24" s="113">
        <v>15616</v>
      </c>
      <c r="G24" s="113">
        <v>2977</v>
      </c>
      <c r="H24" s="113">
        <v>280</v>
      </c>
      <c r="I24" s="113">
        <v>-3526</v>
      </c>
      <c r="J24" s="113">
        <v>9082</v>
      </c>
      <c r="K24" s="113">
        <v>11914</v>
      </c>
      <c r="L24" s="113">
        <v>7142</v>
      </c>
      <c r="M24" s="113">
        <v>17942</v>
      </c>
      <c r="N24" s="113">
        <v>8426</v>
      </c>
      <c r="O24" s="113">
        <v>-9193</v>
      </c>
      <c r="P24" s="113">
        <v>12115</v>
      </c>
      <c r="Q24" s="113">
        <v>10837</v>
      </c>
      <c r="R24" s="113">
        <f>13232+566</f>
        <v>13798</v>
      </c>
      <c r="S24" s="113">
        <f>7559+1691</f>
        <v>9250</v>
      </c>
      <c r="T24" s="113">
        <v>4980</v>
      </c>
      <c r="U24" s="99">
        <v>3523</v>
      </c>
      <c r="V24" s="113">
        <v>1489</v>
      </c>
      <c r="W24" s="113">
        <v>2568</v>
      </c>
      <c r="X24" s="24">
        <v>3182</v>
      </c>
      <c r="Y24" s="24">
        <v>5078</v>
      </c>
      <c r="Z24" s="24">
        <v>2091</v>
      </c>
    </row>
    <row r="25" spans="1:26" ht="15" thickBot="1">
      <c r="A25" s="9" t="s">
        <v>558</v>
      </c>
      <c r="B25" s="265" t="s">
        <v>559</v>
      </c>
      <c r="C25" s="134"/>
      <c r="D25" s="134"/>
      <c r="E25" s="134"/>
      <c r="F25" s="134"/>
      <c r="G25" s="134">
        <v>291706</v>
      </c>
      <c r="H25" s="134"/>
      <c r="I25" s="134"/>
      <c r="J25" s="134"/>
      <c r="K25" s="134"/>
      <c r="L25" s="134"/>
      <c r="M25" s="134"/>
      <c r="N25" s="134"/>
      <c r="O25" s="134"/>
      <c r="P25" s="134"/>
      <c r="Q25" s="134"/>
      <c r="R25" s="134"/>
      <c r="S25" s="134"/>
      <c r="T25" s="134"/>
      <c r="U25" s="134"/>
      <c r="V25" s="134"/>
      <c r="W25" s="134"/>
      <c r="X25" s="75"/>
      <c r="Y25" s="75"/>
      <c r="Z25" s="75"/>
    </row>
    <row r="26" spans="1:26" ht="15" thickTop="1">
      <c r="A26" s="153" t="s">
        <v>135</v>
      </c>
      <c r="B26" s="267" t="s">
        <v>136</v>
      </c>
      <c r="C26" s="168">
        <v>43158</v>
      </c>
      <c r="D26" s="168">
        <v>30696</v>
      </c>
      <c r="E26" s="168">
        <v>71632</v>
      </c>
      <c r="F26" s="168">
        <v>37219</v>
      </c>
      <c r="G26" s="168">
        <v>319337</v>
      </c>
      <c r="H26" s="168">
        <v>15768</v>
      </c>
      <c r="I26" s="168">
        <v>13990</v>
      </c>
      <c r="J26" s="168">
        <v>38683</v>
      </c>
      <c r="K26" s="168">
        <v>28963</v>
      </c>
      <c r="L26" s="168">
        <v>36603</v>
      </c>
      <c r="M26" s="168">
        <v>41919</v>
      </c>
      <c r="N26" s="168">
        <v>23797</v>
      </c>
      <c r="O26" s="168">
        <v>24914</v>
      </c>
      <c r="P26" s="168">
        <f>SUM(P18:P24)</f>
        <v>21630</v>
      </c>
      <c r="Q26" s="168">
        <f>SUM(Q18:Q24)</f>
        <v>52707</v>
      </c>
      <c r="R26" s="168">
        <f>SUM(R18:R24)</f>
        <v>31073</v>
      </c>
      <c r="S26" s="168">
        <f t="shared" ref="S26:Z26" si="1">SUM(S18:S24)</f>
        <v>22494</v>
      </c>
      <c r="T26" s="168">
        <f t="shared" si="1"/>
        <v>21402</v>
      </c>
      <c r="U26" s="168">
        <f t="shared" si="1"/>
        <v>10558</v>
      </c>
      <c r="V26" s="168">
        <f t="shared" si="1"/>
        <v>6357</v>
      </c>
      <c r="W26" s="168">
        <f t="shared" si="1"/>
        <v>9768</v>
      </c>
      <c r="X26" s="168">
        <f t="shared" si="1"/>
        <v>11779</v>
      </c>
      <c r="Y26" s="168">
        <f t="shared" si="1"/>
        <v>10758</v>
      </c>
      <c r="Z26" s="168">
        <f t="shared" si="1"/>
        <v>5632</v>
      </c>
    </row>
    <row r="35" spans="1:26" ht="18">
      <c r="A35" s="204" t="s">
        <v>447</v>
      </c>
    </row>
    <row r="37" spans="1:26">
      <c r="A37" s="13" t="s">
        <v>2</v>
      </c>
      <c r="B37" s="13" t="s">
        <v>3</v>
      </c>
    </row>
    <row r="38" spans="1:26" ht="30.6" customHeight="1">
      <c r="A38" s="233" t="s">
        <v>32</v>
      </c>
      <c r="B38" s="233" t="s">
        <v>33</v>
      </c>
      <c r="C38" s="197" t="s">
        <v>11</v>
      </c>
      <c r="D38" s="197" t="s">
        <v>10</v>
      </c>
      <c r="E38" s="197" t="s">
        <v>9</v>
      </c>
      <c r="F38" s="197" t="s">
        <v>8</v>
      </c>
      <c r="G38" s="197" t="s">
        <v>7</v>
      </c>
      <c r="H38" s="197" t="s">
        <v>6</v>
      </c>
      <c r="I38" s="197" t="s">
        <v>367</v>
      </c>
      <c r="J38" s="197" t="s">
        <v>379</v>
      </c>
      <c r="K38" s="197" t="s">
        <v>400</v>
      </c>
      <c r="L38" s="197" t="s">
        <v>418</v>
      </c>
      <c r="M38" s="197" t="s">
        <v>430</v>
      </c>
      <c r="N38" s="197" t="s">
        <v>437</v>
      </c>
      <c r="O38" s="197" t="s">
        <v>439</v>
      </c>
      <c r="P38" s="197" t="s">
        <v>441</v>
      </c>
      <c r="Q38" s="197" t="s">
        <v>445</v>
      </c>
      <c r="R38" s="197" t="s">
        <v>449</v>
      </c>
      <c r="S38" s="197" t="s">
        <v>451</v>
      </c>
      <c r="T38" s="197">
        <v>43281</v>
      </c>
      <c r="U38" s="197">
        <v>43373</v>
      </c>
      <c r="V38" s="197">
        <v>43464</v>
      </c>
      <c r="W38" s="197">
        <v>43555</v>
      </c>
      <c r="X38" s="197">
        <v>43646</v>
      </c>
      <c r="Y38" s="197">
        <v>43738</v>
      </c>
      <c r="Z38" s="197">
        <v>43830</v>
      </c>
    </row>
    <row r="39" spans="1:26" ht="25.5">
      <c r="A39" s="9" t="s">
        <v>123</v>
      </c>
      <c r="B39" s="200" t="s">
        <v>124</v>
      </c>
      <c r="C39" s="50">
        <v>0</v>
      </c>
      <c r="D39" s="50">
        <v>0</v>
      </c>
      <c r="E39" s="50">
        <v>3137</v>
      </c>
      <c r="F39" s="50">
        <v>3060</v>
      </c>
      <c r="G39" s="50">
        <v>187</v>
      </c>
      <c r="H39" s="50">
        <v>956</v>
      </c>
      <c r="I39" s="50">
        <v>1406</v>
      </c>
      <c r="J39" s="50">
        <v>1952</v>
      </c>
      <c r="K39" s="50">
        <v>1483</v>
      </c>
      <c r="L39" s="50">
        <v>3155</v>
      </c>
      <c r="M39" s="50">
        <v>7514</v>
      </c>
      <c r="N39" s="50">
        <v>9210</v>
      </c>
      <c r="O39" s="50">
        <v>363</v>
      </c>
      <c r="P39" s="50">
        <v>9404</v>
      </c>
      <c r="Q39" s="50">
        <v>23707</v>
      </c>
      <c r="R39" s="50">
        <v>25083</v>
      </c>
      <c r="S39" s="50">
        <v>2376</v>
      </c>
      <c r="T39" s="50">
        <v>3135</v>
      </c>
      <c r="U39" s="50">
        <v>6433</v>
      </c>
      <c r="V39" s="50">
        <v>13738</v>
      </c>
      <c r="W39" s="50">
        <v>7411</v>
      </c>
      <c r="X39" s="50">
        <v>8796</v>
      </c>
      <c r="Y39" s="50">
        <v>14628</v>
      </c>
      <c r="Z39" s="50">
        <v>20957</v>
      </c>
    </row>
    <row r="40" spans="1:26">
      <c r="A40" s="9" t="s">
        <v>125</v>
      </c>
      <c r="B40" s="207" t="s">
        <v>126</v>
      </c>
      <c r="C40" s="24">
        <v>1711</v>
      </c>
      <c r="D40" s="24">
        <v>3975</v>
      </c>
      <c r="E40" s="24">
        <v>6434</v>
      </c>
      <c r="F40" s="24">
        <v>8163</v>
      </c>
      <c r="G40" s="24">
        <v>1163</v>
      </c>
      <c r="H40" s="24">
        <v>2618</v>
      </c>
      <c r="I40" s="24">
        <v>3833</v>
      </c>
      <c r="J40" s="24">
        <v>5979</v>
      </c>
      <c r="K40" s="24">
        <v>1370</v>
      </c>
      <c r="L40" s="24">
        <v>11909</v>
      </c>
      <c r="M40" s="24">
        <v>4896</v>
      </c>
      <c r="N40" s="24">
        <v>18455</v>
      </c>
      <c r="O40" s="24">
        <v>3113</v>
      </c>
      <c r="P40" s="24">
        <v>6962</v>
      </c>
      <c r="Q40" s="24">
        <v>10991</v>
      </c>
      <c r="R40" s="24">
        <v>4102</v>
      </c>
      <c r="S40" s="24">
        <v>1580</v>
      </c>
      <c r="T40" s="24">
        <v>7110</v>
      </c>
      <c r="U40" s="24">
        <v>9169</v>
      </c>
      <c r="V40" s="24">
        <v>15064</v>
      </c>
      <c r="W40" s="24">
        <v>6122</v>
      </c>
      <c r="X40" s="24">
        <v>10521</v>
      </c>
      <c r="Y40" s="24">
        <v>18635</v>
      </c>
      <c r="Z40" s="24">
        <v>32994</v>
      </c>
    </row>
    <row r="41" spans="1:26" ht="25.5">
      <c r="A41" s="9" t="s">
        <v>383</v>
      </c>
      <c r="B41" s="200" t="s">
        <v>127</v>
      </c>
      <c r="C41" s="24">
        <v>85</v>
      </c>
      <c r="D41" s="24">
        <v>749</v>
      </c>
      <c r="E41" s="24">
        <v>1897</v>
      </c>
      <c r="F41" s="24">
        <v>5669</v>
      </c>
      <c r="G41" s="24">
        <v>30</v>
      </c>
      <c r="H41" s="24">
        <v>172</v>
      </c>
      <c r="I41" s="24">
        <v>2169</v>
      </c>
      <c r="J41" s="24">
        <v>5256</v>
      </c>
      <c r="K41" s="24">
        <v>2556</v>
      </c>
      <c r="L41" s="24">
        <v>3459</v>
      </c>
      <c r="M41" s="24">
        <v>3190</v>
      </c>
      <c r="N41" s="24">
        <v>15757</v>
      </c>
      <c r="O41" s="24">
        <v>557</v>
      </c>
      <c r="P41" s="24">
        <v>1179</v>
      </c>
      <c r="Q41" s="24">
        <v>1665</v>
      </c>
      <c r="R41" s="24">
        <v>10923</v>
      </c>
      <c r="S41" s="24">
        <v>159</v>
      </c>
      <c r="T41" s="24">
        <v>350</v>
      </c>
      <c r="U41" s="24">
        <v>469</v>
      </c>
      <c r="V41" s="24">
        <v>2173</v>
      </c>
      <c r="W41" s="24">
        <v>980</v>
      </c>
      <c r="X41" s="24">
        <v>9862</v>
      </c>
      <c r="Y41" s="24">
        <v>11536</v>
      </c>
      <c r="Z41" s="24">
        <v>12336</v>
      </c>
    </row>
    <row r="42" spans="1:26">
      <c r="A42" s="9" t="s">
        <v>128</v>
      </c>
      <c r="B42" s="200" t="s">
        <v>129</v>
      </c>
      <c r="C42" s="24">
        <v>674</v>
      </c>
      <c r="D42" s="24">
        <v>1383</v>
      </c>
      <c r="E42" s="24">
        <v>1965</v>
      </c>
      <c r="F42" s="24">
        <v>2624</v>
      </c>
      <c r="G42" s="24">
        <v>776</v>
      </c>
      <c r="H42" s="24">
        <v>1811</v>
      </c>
      <c r="I42" s="24">
        <v>3355</v>
      </c>
      <c r="J42" s="24">
        <v>4921</v>
      </c>
      <c r="K42" s="24">
        <v>1475</v>
      </c>
      <c r="L42" s="24">
        <v>3323</v>
      </c>
      <c r="M42" s="24">
        <v>5731</v>
      </c>
      <c r="N42" s="24">
        <v>7820</v>
      </c>
      <c r="O42" s="24">
        <v>3446</v>
      </c>
      <c r="P42" s="24">
        <v>5890</v>
      </c>
      <c r="Q42" s="24">
        <v>8980</v>
      </c>
      <c r="R42" s="24">
        <v>16710</v>
      </c>
      <c r="S42" s="24">
        <v>4804</v>
      </c>
      <c r="T42" s="24">
        <v>8971</v>
      </c>
      <c r="U42" s="24">
        <v>12208</v>
      </c>
      <c r="V42" s="24">
        <v>16466</v>
      </c>
      <c r="W42" s="24">
        <v>2698</v>
      </c>
      <c r="X42" s="24">
        <v>7815</v>
      </c>
      <c r="Y42" s="24">
        <v>12658</v>
      </c>
      <c r="Z42" s="24">
        <v>18512</v>
      </c>
    </row>
    <row r="43" spans="1:26" ht="51">
      <c r="A43" s="9" t="s">
        <v>130</v>
      </c>
      <c r="B43" s="200" t="s">
        <v>131</v>
      </c>
      <c r="C43" s="50">
        <v>1071</v>
      </c>
      <c r="D43" s="50">
        <v>3114</v>
      </c>
      <c r="E43" s="50">
        <v>4385</v>
      </c>
      <c r="F43" s="50">
        <v>5502</v>
      </c>
      <c r="G43" s="50">
        <v>2712</v>
      </c>
      <c r="H43" s="50">
        <v>3273</v>
      </c>
      <c r="I43" s="50">
        <v>9237</v>
      </c>
      <c r="J43" s="50">
        <v>10009</v>
      </c>
      <c r="K43" s="50">
        <v>3326</v>
      </c>
      <c r="L43" s="50">
        <v>24927</v>
      </c>
      <c r="M43" s="50">
        <v>28920</v>
      </c>
      <c r="N43" s="50">
        <v>28636</v>
      </c>
      <c r="O43" s="50">
        <v>1825</v>
      </c>
      <c r="P43" s="50">
        <v>2026</v>
      </c>
      <c r="Q43" s="50">
        <v>2520</v>
      </c>
      <c r="R43" s="50">
        <v>2520</v>
      </c>
      <c r="S43" s="50">
        <v>12548</v>
      </c>
      <c r="T43" s="50">
        <v>12578</v>
      </c>
      <c r="U43" s="50">
        <v>13061</v>
      </c>
      <c r="V43" s="50">
        <v>13192</v>
      </c>
      <c r="W43" s="50">
        <v>958</v>
      </c>
      <c r="X43" s="50">
        <v>408</v>
      </c>
      <c r="Y43" s="50">
        <v>2551</v>
      </c>
      <c r="Z43" s="50">
        <v>2644</v>
      </c>
    </row>
    <row r="44" spans="1:26">
      <c r="A44" s="22" t="s">
        <v>132</v>
      </c>
      <c r="B44" s="200" t="s">
        <v>133</v>
      </c>
      <c r="C44" s="24">
        <v>0</v>
      </c>
      <c r="D44" s="24">
        <v>0</v>
      </c>
      <c r="E44" s="24">
        <v>0</v>
      </c>
      <c r="F44" s="24">
        <v>0</v>
      </c>
      <c r="G44" s="24">
        <v>0</v>
      </c>
      <c r="H44" s="24">
        <v>3073</v>
      </c>
      <c r="I44" s="24">
        <v>8325</v>
      </c>
      <c r="J44" s="24">
        <v>13452</v>
      </c>
      <c r="K44" s="113">
        <v>7065</v>
      </c>
      <c r="L44" s="113">
        <v>12372</v>
      </c>
      <c r="M44" s="113">
        <v>18409</v>
      </c>
      <c r="N44" s="113">
        <v>22889</v>
      </c>
      <c r="O44" s="113">
        <v>6067</v>
      </c>
      <c r="P44" s="113">
        <v>13887</v>
      </c>
      <c r="Q44" s="113">
        <v>20946</v>
      </c>
      <c r="R44" s="113">
        <v>26520</v>
      </c>
      <c r="S44" s="113">
        <v>8134</v>
      </c>
      <c r="T44" s="113">
        <v>14973</v>
      </c>
      <c r="U44" s="113">
        <v>21265</v>
      </c>
      <c r="V44" s="113">
        <v>26626</v>
      </c>
      <c r="W44" s="113">
        <v>3434</v>
      </c>
      <c r="X44" s="113">
        <v>4754</v>
      </c>
      <c r="Y44" s="113">
        <v>8600</v>
      </c>
      <c r="Z44" s="113">
        <v>9155</v>
      </c>
    </row>
    <row r="45" spans="1:26">
      <c r="A45" s="9" t="s">
        <v>134</v>
      </c>
      <c r="B45" s="200" t="s">
        <v>33</v>
      </c>
      <c r="C45" s="24">
        <v>2091</v>
      </c>
      <c r="D45" s="24">
        <v>7169</v>
      </c>
      <c r="E45" s="24">
        <v>10351</v>
      </c>
      <c r="F45" s="24">
        <v>12919</v>
      </c>
      <c r="G45" s="24">
        <v>1489</v>
      </c>
      <c r="H45" s="24">
        <v>5012</v>
      </c>
      <c r="I45" s="24">
        <v>9992</v>
      </c>
      <c r="J45" s="24">
        <v>19242</v>
      </c>
      <c r="K45" s="113">
        <v>13798</v>
      </c>
      <c r="L45" s="113">
        <v>24635</v>
      </c>
      <c r="M45" s="113">
        <v>36750</v>
      </c>
      <c r="N45" s="113">
        <v>27557</v>
      </c>
      <c r="O45" s="113">
        <v>8426</v>
      </c>
      <c r="P45" s="113">
        <v>26368</v>
      </c>
      <c r="Q45" s="113">
        <v>33510</v>
      </c>
      <c r="R45" s="113">
        <v>45424</v>
      </c>
      <c r="S45" s="113">
        <v>9082</v>
      </c>
      <c r="T45" s="113">
        <v>5556</v>
      </c>
      <c r="U45" s="113">
        <v>5836</v>
      </c>
      <c r="V45" s="113">
        <v>8813</v>
      </c>
      <c r="W45" s="113">
        <v>15616</v>
      </c>
      <c r="X45" s="113">
        <v>66695</v>
      </c>
      <c r="Y45" s="113">
        <v>70939</v>
      </c>
      <c r="Z45" s="113">
        <v>86107</v>
      </c>
    </row>
    <row r="46" spans="1:26" ht="15" thickBot="1">
      <c r="A46" s="9" t="s">
        <v>558</v>
      </c>
      <c r="B46" s="200" t="s">
        <v>559</v>
      </c>
      <c r="C46" s="75"/>
      <c r="D46" s="75"/>
      <c r="E46" s="75"/>
      <c r="F46" s="75"/>
      <c r="G46" s="75"/>
      <c r="H46" s="75"/>
      <c r="I46" s="75"/>
      <c r="J46" s="75"/>
      <c r="K46" s="134"/>
      <c r="L46" s="134"/>
      <c r="M46" s="134"/>
      <c r="N46" s="134"/>
      <c r="O46" s="134"/>
      <c r="P46" s="134"/>
      <c r="Q46" s="134"/>
      <c r="R46" s="134"/>
      <c r="S46" s="134"/>
      <c r="T46" s="134"/>
      <c r="U46" s="134"/>
      <c r="V46" s="134">
        <v>291706</v>
      </c>
      <c r="W46" s="134"/>
      <c r="X46" s="134"/>
      <c r="Y46" s="134"/>
      <c r="Z46" s="134"/>
    </row>
    <row r="47" spans="1:26" ht="15" thickTop="1">
      <c r="A47" s="153" t="s">
        <v>135</v>
      </c>
      <c r="B47" s="202" t="s">
        <v>136</v>
      </c>
      <c r="C47" s="168">
        <v>5632</v>
      </c>
      <c r="D47" s="168">
        <v>16390</v>
      </c>
      <c r="E47" s="168">
        <v>28169</v>
      </c>
      <c r="F47" s="168">
        <v>37937</v>
      </c>
      <c r="G47" s="168">
        <v>6357</v>
      </c>
      <c r="H47" s="168">
        <v>16915</v>
      </c>
      <c r="I47" s="168">
        <v>38317</v>
      </c>
      <c r="J47" s="168">
        <v>60811</v>
      </c>
      <c r="K47" s="168">
        <v>31073</v>
      </c>
      <c r="L47" s="168">
        <v>83780</v>
      </c>
      <c r="M47" s="168">
        <v>105410</v>
      </c>
      <c r="N47" s="168">
        <v>130324</v>
      </c>
      <c r="O47" s="168">
        <v>23797</v>
      </c>
      <c r="P47" s="168">
        <v>65716</v>
      </c>
      <c r="Q47" s="168">
        <v>102319</v>
      </c>
      <c r="R47" s="168">
        <v>131282</v>
      </c>
      <c r="S47" s="168">
        <v>38683</v>
      </c>
      <c r="T47" s="168">
        <v>52673</v>
      </c>
      <c r="U47" s="168">
        <v>68441</v>
      </c>
      <c r="V47" s="168">
        <v>387778</v>
      </c>
      <c r="W47" s="168">
        <v>37219</v>
      </c>
      <c r="X47" s="168">
        <v>108851</v>
      </c>
      <c r="Y47" s="168">
        <v>139547</v>
      </c>
      <c r="Z47" s="168">
        <v>182705</v>
      </c>
    </row>
    <row r="48" spans="1:26">
      <c r="B48" s="41"/>
      <c r="C48" s="24"/>
      <c r="D48" s="24"/>
      <c r="E48" s="24"/>
      <c r="F48" s="24"/>
      <c r="G48" s="24"/>
      <c r="H48" s="24"/>
      <c r="I48" s="24"/>
      <c r="J48" s="24"/>
      <c r="K48" s="113"/>
      <c r="L48" s="113"/>
      <c r="M48" s="113"/>
      <c r="N48" s="113"/>
      <c r="O48" s="113"/>
      <c r="P48" s="113"/>
      <c r="Q48" s="113"/>
      <c r="R48" s="113"/>
      <c r="S48" s="113"/>
      <c r="T48" s="113"/>
      <c r="U48" s="113"/>
      <c r="V48" s="113"/>
      <c r="W48" s="113"/>
      <c r="X48" s="113"/>
      <c r="Y48" s="113"/>
      <c r="Z48" s="113"/>
    </row>
    <row r="49" spans="1:26">
      <c r="B49" s="41"/>
      <c r="C49" s="24"/>
      <c r="D49" s="24"/>
      <c r="E49" s="24"/>
      <c r="F49" s="24"/>
      <c r="G49" s="24"/>
      <c r="H49" s="24"/>
      <c r="I49" s="24"/>
      <c r="J49" s="24"/>
      <c r="K49" s="113"/>
      <c r="L49" s="113"/>
      <c r="M49" s="113"/>
      <c r="N49" s="113"/>
      <c r="O49" s="113"/>
      <c r="P49" s="113"/>
      <c r="Q49" s="113"/>
      <c r="R49" s="113"/>
      <c r="S49" s="113"/>
      <c r="T49" s="113"/>
      <c r="U49" s="113"/>
      <c r="V49" s="113"/>
      <c r="W49" s="113"/>
      <c r="X49" s="113"/>
      <c r="Y49" s="113"/>
      <c r="Z49" s="113"/>
    </row>
    <row r="50" spans="1:26">
      <c r="A50" s="13" t="s">
        <v>54</v>
      </c>
      <c r="B50" s="13" t="s">
        <v>55</v>
      </c>
      <c r="C50" s="51"/>
      <c r="D50" s="51"/>
      <c r="E50" s="51"/>
      <c r="F50" s="51"/>
      <c r="G50" s="51"/>
      <c r="H50" s="51"/>
      <c r="I50" s="51"/>
      <c r="J50" s="51"/>
      <c r="K50" s="136"/>
      <c r="L50" s="136"/>
      <c r="M50" s="136"/>
      <c r="N50" s="136"/>
      <c r="O50" s="136"/>
      <c r="P50" s="136"/>
      <c r="Q50" s="136"/>
      <c r="R50" s="136"/>
      <c r="S50" s="136"/>
      <c r="T50" s="136"/>
      <c r="U50" s="136"/>
      <c r="V50" s="136"/>
      <c r="W50" s="136"/>
      <c r="X50" s="136"/>
      <c r="Y50" s="136"/>
      <c r="Z50" s="136"/>
    </row>
    <row r="51" spans="1:26" ht="30.6" customHeight="1">
      <c r="A51" s="233" t="s">
        <v>32</v>
      </c>
      <c r="B51" s="233" t="s">
        <v>33</v>
      </c>
      <c r="C51" s="198" t="s">
        <v>398</v>
      </c>
      <c r="D51" s="198" t="s">
        <v>397</v>
      </c>
      <c r="E51" s="198" t="s">
        <v>396</v>
      </c>
      <c r="F51" s="198" t="s">
        <v>395</v>
      </c>
      <c r="G51" s="198" t="s">
        <v>394</v>
      </c>
      <c r="H51" s="198" t="s">
        <v>393</v>
      </c>
      <c r="I51" s="198" t="s">
        <v>392</v>
      </c>
      <c r="J51" s="198" t="s">
        <v>399</v>
      </c>
      <c r="K51" s="198" t="s">
        <v>403</v>
      </c>
      <c r="L51" s="198" t="s">
        <v>419</v>
      </c>
      <c r="M51" s="198" t="s">
        <v>431</v>
      </c>
      <c r="N51" s="198" t="s">
        <v>438</v>
      </c>
      <c r="O51" s="198" t="s">
        <v>440</v>
      </c>
      <c r="P51" s="198" t="s">
        <v>442</v>
      </c>
      <c r="Q51" s="198" t="s">
        <v>446</v>
      </c>
      <c r="R51" s="198" t="s">
        <v>450</v>
      </c>
      <c r="S51" s="198" t="s">
        <v>452</v>
      </c>
      <c r="T51" s="198" t="s">
        <v>474</v>
      </c>
      <c r="U51" s="198" t="s">
        <v>507</v>
      </c>
      <c r="V51" s="198" t="s">
        <v>550</v>
      </c>
      <c r="W51" s="198" t="s">
        <v>572</v>
      </c>
      <c r="X51" s="198" t="s">
        <v>588</v>
      </c>
      <c r="Y51" s="198" t="s">
        <v>607</v>
      </c>
      <c r="Z51" s="198" t="s">
        <v>608</v>
      </c>
    </row>
    <row r="52" spans="1:26" ht="25.5">
      <c r="A52" s="9" t="s">
        <v>384</v>
      </c>
      <c r="B52" s="200" t="s">
        <v>124</v>
      </c>
      <c r="C52" s="50">
        <v>0</v>
      </c>
      <c r="D52" s="50">
        <v>0</v>
      </c>
      <c r="E52" s="50">
        <v>3137</v>
      </c>
      <c r="F52" s="50">
        <v>-77</v>
      </c>
      <c r="G52" s="50">
        <v>187</v>
      </c>
      <c r="H52" s="50">
        <v>769</v>
      </c>
      <c r="I52" s="50">
        <v>450</v>
      </c>
      <c r="J52" s="50">
        <v>546</v>
      </c>
      <c r="K52" s="137">
        <v>1483</v>
      </c>
      <c r="L52" s="137">
        <v>1672</v>
      </c>
      <c r="M52" s="137">
        <v>4359</v>
      </c>
      <c r="N52" s="137">
        <v>1696</v>
      </c>
      <c r="O52" s="137">
        <v>363</v>
      </c>
      <c r="P52" s="137">
        <v>9041</v>
      </c>
      <c r="Q52" s="137">
        <v>14303</v>
      </c>
      <c r="R52" s="137">
        <v>1376</v>
      </c>
      <c r="S52" s="137">
        <v>2376</v>
      </c>
      <c r="T52" s="137">
        <v>759</v>
      </c>
      <c r="U52" s="137">
        <v>3298</v>
      </c>
      <c r="V52" s="137">
        <v>7305</v>
      </c>
      <c r="W52" s="137">
        <v>7411</v>
      </c>
      <c r="X52" s="137">
        <v>1385</v>
      </c>
      <c r="Y52" s="137">
        <v>5832</v>
      </c>
      <c r="Z52" s="137">
        <v>6329</v>
      </c>
    </row>
    <row r="53" spans="1:26">
      <c r="A53" s="9" t="s">
        <v>125</v>
      </c>
      <c r="B53" s="207" t="s">
        <v>126</v>
      </c>
      <c r="C53" s="24">
        <v>1711</v>
      </c>
      <c r="D53" s="24">
        <v>2264</v>
      </c>
      <c r="E53" s="24">
        <v>2459</v>
      </c>
      <c r="F53" s="24">
        <v>1729</v>
      </c>
      <c r="G53" s="24">
        <v>1163</v>
      </c>
      <c r="H53" s="24">
        <v>1455</v>
      </c>
      <c r="I53" s="24">
        <v>1215</v>
      </c>
      <c r="J53" s="24">
        <v>2146</v>
      </c>
      <c r="K53" s="113">
        <v>1370</v>
      </c>
      <c r="L53" s="113">
        <v>10539</v>
      </c>
      <c r="M53" s="113">
        <v>-7013</v>
      </c>
      <c r="N53" s="113">
        <v>13559</v>
      </c>
      <c r="O53" s="113">
        <v>3113</v>
      </c>
      <c r="P53" s="113">
        <v>3849</v>
      </c>
      <c r="Q53" s="113">
        <v>4029</v>
      </c>
      <c r="R53" s="113">
        <v>-6889</v>
      </c>
      <c r="S53" s="113">
        <v>1580</v>
      </c>
      <c r="T53" s="113">
        <v>5530</v>
      </c>
      <c r="U53" s="113">
        <v>2059</v>
      </c>
      <c r="V53" s="113">
        <v>5895</v>
      </c>
      <c r="W53" s="113">
        <v>6122</v>
      </c>
      <c r="X53" s="113">
        <v>4399</v>
      </c>
      <c r="Y53" s="113">
        <v>8114</v>
      </c>
      <c r="Z53" s="113">
        <v>14359</v>
      </c>
    </row>
    <row r="54" spans="1:26" ht="25.5">
      <c r="A54" s="9" t="s">
        <v>383</v>
      </c>
      <c r="B54" s="200" t="s">
        <v>127</v>
      </c>
      <c r="C54" s="24">
        <v>85</v>
      </c>
      <c r="D54" s="24">
        <v>664</v>
      </c>
      <c r="E54" s="24">
        <v>1148</v>
      </c>
      <c r="F54" s="24">
        <v>3772</v>
      </c>
      <c r="G54" s="24">
        <v>30</v>
      </c>
      <c r="H54" s="24">
        <v>142</v>
      </c>
      <c r="I54" s="24">
        <v>1997</v>
      </c>
      <c r="J54" s="24">
        <v>3087</v>
      </c>
      <c r="K54" s="113">
        <v>2556</v>
      </c>
      <c r="L54" s="113">
        <v>903</v>
      </c>
      <c r="M54" s="113">
        <v>-269</v>
      </c>
      <c r="N54" s="113">
        <v>12567</v>
      </c>
      <c r="O54" s="113">
        <v>557</v>
      </c>
      <c r="P54" s="113">
        <v>622</v>
      </c>
      <c r="Q54" s="113">
        <v>486</v>
      </c>
      <c r="R54" s="113">
        <v>9258</v>
      </c>
      <c r="S54" s="113">
        <v>159</v>
      </c>
      <c r="T54" s="113">
        <v>191</v>
      </c>
      <c r="U54" s="113">
        <v>119</v>
      </c>
      <c r="V54" s="113">
        <v>1704</v>
      </c>
      <c r="W54" s="113">
        <v>980</v>
      </c>
      <c r="X54" s="113">
        <v>8882</v>
      </c>
      <c r="Y54" s="113">
        <v>1674</v>
      </c>
      <c r="Z54" s="113">
        <v>800</v>
      </c>
    </row>
    <row r="55" spans="1:26">
      <c r="A55" s="9" t="s">
        <v>128</v>
      </c>
      <c r="B55" s="200" t="s">
        <v>129</v>
      </c>
      <c r="C55" s="24">
        <v>674</v>
      </c>
      <c r="D55" s="24">
        <v>709</v>
      </c>
      <c r="E55" s="24">
        <v>582</v>
      </c>
      <c r="F55" s="24">
        <v>659</v>
      </c>
      <c r="G55" s="24">
        <v>776</v>
      </c>
      <c r="H55" s="24">
        <v>1035</v>
      </c>
      <c r="I55" s="24">
        <v>1544</v>
      </c>
      <c r="J55" s="24">
        <v>1566</v>
      </c>
      <c r="K55" s="113">
        <v>1475</v>
      </c>
      <c r="L55" s="113">
        <v>1848</v>
      </c>
      <c r="M55" s="113">
        <v>2408</v>
      </c>
      <c r="N55" s="113">
        <v>2089</v>
      </c>
      <c r="O55" s="113">
        <v>3446</v>
      </c>
      <c r="P55" s="113">
        <v>2444</v>
      </c>
      <c r="Q55" s="113">
        <v>3090</v>
      </c>
      <c r="R55" s="113">
        <v>7730</v>
      </c>
      <c r="S55" s="113">
        <v>4804</v>
      </c>
      <c r="T55" s="113">
        <v>4167</v>
      </c>
      <c r="U55" s="113">
        <v>3237</v>
      </c>
      <c r="V55" s="113">
        <v>4258</v>
      </c>
      <c r="W55" s="113">
        <v>2698</v>
      </c>
      <c r="X55" s="113">
        <v>5117</v>
      </c>
      <c r="Y55" s="113">
        <v>4843</v>
      </c>
      <c r="Z55" s="113">
        <v>5854</v>
      </c>
    </row>
    <row r="56" spans="1:26" ht="51">
      <c r="A56" s="9" t="s">
        <v>137</v>
      </c>
      <c r="B56" s="200" t="s">
        <v>131</v>
      </c>
      <c r="C56" s="50">
        <v>1071</v>
      </c>
      <c r="D56" s="50">
        <v>2043</v>
      </c>
      <c r="E56" s="50">
        <v>1271</v>
      </c>
      <c r="F56" s="50">
        <v>1117</v>
      </c>
      <c r="G56" s="50">
        <v>2712</v>
      </c>
      <c r="H56" s="50">
        <v>561</v>
      </c>
      <c r="I56" s="50">
        <v>5964</v>
      </c>
      <c r="J56" s="50">
        <v>772</v>
      </c>
      <c r="K56" s="137">
        <v>3326</v>
      </c>
      <c r="L56" s="137">
        <v>21601</v>
      </c>
      <c r="M56" s="137">
        <v>3993</v>
      </c>
      <c r="N56" s="137">
        <v>-284</v>
      </c>
      <c r="O56" s="137">
        <v>1825</v>
      </c>
      <c r="P56" s="137">
        <v>201</v>
      </c>
      <c r="Q56" s="137">
        <v>494</v>
      </c>
      <c r="R56" s="137">
        <v>0</v>
      </c>
      <c r="S56" s="137">
        <v>12548</v>
      </c>
      <c r="T56" s="137">
        <v>30</v>
      </c>
      <c r="U56" s="137">
        <v>483</v>
      </c>
      <c r="V56" s="137">
        <v>131</v>
      </c>
      <c r="W56" s="137">
        <v>958</v>
      </c>
      <c r="X56" s="137">
        <v>-550</v>
      </c>
      <c r="Y56" s="137">
        <v>2143</v>
      </c>
      <c r="Z56" s="137">
        <v>93</v>
      </c>
    </row>
    <row r="57" spans="1:26">
      <c r="A57" s="22" t="s">
        <v>132</v>
      </c>
      <c r="B57" s="200" t="s">
        <v>133</v>
      </c>
      <c r="C57" s="24">
        <v>0</v>
      </c>
      <c r="D57" s="24">
        <v>0</v>
      </c>
      <c r="E57" s="24">
        <v>0</v>
      </c>
      <c r="F57" s="24">
        <v>0</v>
      </c>
      <c r="G57" s="24">
        <v>0</v>
      </c>
      <c r="H57" s="24">
        <v>3073</v>
      </c>
      <c r="I57" s="24">
        <v>5252</v>
      </c>
      <c r="J57" s="24">
        <v>5127</v>
      </c>
      <c r="K57" s="113">
        <v>7065</v>
      </c>
      <c r="L57" s="113">
        <v>5307</v>
      </c>
      <c r="M57" s="113">
        <v>6037</v>
      </c>
      <c r="N57" s="113">
        <v>4480</v>
      </c>
      <c r="O57" s="113">
        <v>6067</v>
      </c>
      <c r="P57" s="113">
        <v>7820</v>
      </c>
      <c r="Q57" s="113">
        <v>7059</v>
      </c>
      <c r="R57" s="113">
        <v>5574</v>
      </c>
      <c r="S57" s="113">
        <v>8134</v>
      </c>
      <c r="T57" s="113">
        <v>6839</v>
      </c>
      <c r="U57" s="113">
        <v>6292</v>
      </c>
      <c r="V57" s="113">
        <v>5361</v>
      </c>
      <c r="W57" s="113">
        <v>3434</v>
      </c>
      <c r="X57" s="113">
        <v>1320</v>
      </c>
      <c r="Y57" s="113">
        <v>3846</v>
      </c>
      <c r="Z57" s="113">
        <v>555</v>
      </c>
    </row>
    <row r="58" spans="1:26">
      <c r="A58" s="9" t="s">
        <v>134</v>
      </c>
      <c r="B58" s="200" t="s">
        <v>33</v>
      </c>
      <c r="C58" s="24">
        <v>2091</v>
      </c>
      <c r="D58" s="24">
        <v>5078</v>
      </c>
      <c r="E58" s="24">
        <v>3182</v>
      </c>
      <c r="F58" s="24">
        <v>2568</v>
      </c>
      <c r="G58" s="24">
        <v>1489</v>
      </c>
      <c r="H58" s="24">
        <v>3523</v>
      </c>
      <c r="I58" s="24">
        <v>4980</v>
      </c>
      <c r="J58" s="24">
        <v>9250</v>
      </c>
      <c r="K58" s="113">
        <v>13798</v>
      </c>
      <c r="L58" s="113">
        <v>10837</v>
      </c>
      <c r="M58" s="99">
        <v>12115</v>
      </c>
      <c r="N58" s="113">
        <v>-9193</v>
      </c>
      <c r="O58" s="113">
        <v>8426</v>
      </c>
      <c r="P58" s="113">
        <v>17942</v>
      </c>
      <c r="Q58" s="113">
        <v>7142</v>
      </c>
      <c r="R58" s="113">
        <v>11914</v>
      </c>
      <c r="S58" s="113">
        <v>9082</v>
      </c>
      <c r="T58" s="113">
        <v>-3526</v>
      </c>
      <c r="U58" s="113">
        <v>280</v>
      </c>
      <c r="V58" s="113">
        <v>2977</v>
      </c>
      <c r="W58" s="113">
        <v>15616</v>
      </c>
      <c r="X58" s="113">
        <v>51079</v>
      </c>
      <c r="Y58" s="113">
        <v>4244</v>
      </c>
      <c r="Z58" s="113">
        <v>15168</v>
      </c>
    </row>
    <row r="59" spans="1:26" ht="15" thickBot="1">
      <c r="A59" s="9" t="s">
        <v>558</v>
      </c>
      <c r="B59" s="200" t="s">
        <v>559</v>
      </c>
      <c r="C59" s="75"/>
      <c r="D59" s="75"/>
      <c r="E59" s="75"/>
      <c r="F59" s="75"/>
      <c r="G59" s="75"/>
      <c r="H59" s="75"/>
      <c r="I59" s="75"/>
      <c r="J59" s="75"/>
      <c r="K59" s="134"/>
      <c r="L59" s="134"/>
      <c r="M59" s="138"/>
      <c r="N59" s="134"/>
      <c r="O59" s="134"/>
      <c r="P59" s="134"/>
      <c r="Q59" s="134"/>
      <c r="R59" s="134"/>
      <c r="S59" s="134"/>
      <c r="T59" s="134"/>
      <c r="U59" s="134"/>
      <c r="V59" s="134">
        <v>291706</v>
      </c>
      <c r="W59" s="134"/>
      <c r="X59" s="134"/>
      <c r="Y59" s="134"/>
      <c r="Z59" s="134"/>
    </row>
    <row r="60" spans="1:26" ht="15" thickTop="1">
      <c r="A60" s="153" t="s">
        <v>135</v>
      </c>
      <c r="B60" s="202" t="s">
        <v>136</v>
      </c>
      <c r="C60" s="168">
        <v>5632</v>
      </c>
      <c r="D60" s="168">
        <v>10758</v>
      </c>
      <c r="E60" s="168">
        <v>11779</v>
      </c>
      <c r="F60" s="168">
        <v>9768</v>
      </c>
      <c r="G60" s="168">
        <v>6357</v>
      </c>
      <c r="H60" s="168">
        <v>10558</v>
      </c>
      <c r="I60" s="168">
        <v>21402</v>
      </c>
      <c r="J60" s="168">
        <v>22494</v>
      </c>
      <c r="K60" s="168">
        <v>31073</v>
      </c>
      <c r="L60" s="168">
        <v>52707</v>
      </c>
      <c r="M60" s="168">
        <v>21630</v>
      </c>
      <c r="N60" s="168">
        <v>24914</v>
      </c>
      <c r="O60" s="168">
        <v>23797</v>
      </c>
      <c r="P60" s="168">
        <v>41919</v>
      </c>
      <c r="Q60" s="168">
        <v>36603</v>
      </c>
      <c r="R60" s="168">
        <v>28963</v>
      </c>
      <c r="S60" s="168">
        <v>38683</v>
      </c>
      <c r="T60" s="168">
        <v>13990</v>
      </c>
      <c r="U60" s="168">
        <v>15768</v>
      </c>
      <c r="V60" s="168">
        <v>319337</v>
      </c>
      <c r="W60" s="168">
        <v>37219</v>
      </c>
      <c r="X60" s="168">
        <v>71632</v>
      </c>
      <c r="Y60" s="168">
        <v>30696</v>
      </c>
      <c r="Z60" s="168">
        <v>43158</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7"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8">
    <tabColor rgb="FFB2E0B4"/>
    <pageSetUpPr fitToPage="1"/>
  </sheetPr>
  <dimension ref="A1:AG9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7.28515625" style="2" customWidth="1"/>
    <col min="2" max="2" width="40.7109375" style="2" customWidth="1" outlineLevel="1"/>
    <col min="3" max="24" width="13.42578125" style="2" customWidth="1"/>
    <col min="25" max="25" width="13.42578125" style="10" customWidth="1"/>
    <col min="26" max="26" width="13.42578125" style="2" customWidth="1"/>
    <col min="27" max="27" width="13.28515625" style="2" bestFit="1" customWidth="1"/>
    <col min="28" max="28" width="9.7109375" style="2" bestFit="1" customWidth="1"/>
    <col min="29" max="29" width="1.7109375" style="2" customWidth="1"/>
    <col min="30" max="30" width="11.7109375" style="2" customWidth="1"/>
    <col min="31" max="31" width="9.7109375" style="2" bestFit="1" customWidth="1"/>
    <col min="32" max="32" width="3.140625" style="2" customWidth="1"/>
    <col min="33" max="16384" width="10.28515625" style="2"/>
  </cols>
  <sheetData>
    <row r="1" spans="1:33"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08"/>
      <c r="AA1" s="12"/>
      <c r="AB1" s="12"/>
      <c r="AC1" s="106"/>
      <c r="AD1" s="2"/>
      <c r="AE1" s="2"/>
      <c r="AF1" s="106"/>
      <c r="AG1" s="106"/>
    </row>
    <row r="2" spans="1:33">
      <c r="C2" s="12"/>
      <c r="D2" s="12"/>
      <c r="E2" s="12"/>
      <c r="F2" s="12"/>
      <c r="G2" s="12"/>
      <c r="H2" s="12"/>
      <c r="I2" s="12"/>
      <c r="J2" s="12"/>
      <c r="K2" s="12"/>
      <c r="L2" s="12"/>
      <c r="M2" s="12"/>
      <c r="N2" s="12"/>
      <c r="O2" s="12"/>
      <c r="P2" s="12"/>
      <c r="Q2" s="12"/>
      <c r="R2" s="12"/>
      <c r="S2" s="12"/>
      <c r="T2" s="12"/>
      <c r="U2" s="12"/>
      <c r="V2" s="12"/>
      <c r="W2" s="12"/>
      <c r="X2" s="12"/>
      <c r="Y2" s="12"/>
      <c r="Z2" s="108"/>
      <c r="AA2" s="12"/>
      <c r="AB2" s="12"/>
      <c r="AC2" s="106"/>
      <c r="AF2" s="106"/>
      <c r="AG2" s="106"/>
    </row>
    <row r="3" spans="1:33" ht="15">
      <c r="A3" s="13" t="s">
        <v>2</v>
      </c>
      <c r="B3" s="13" t="s">
        <v>3</v>
      </c>
      <c r="C3" s="49"/>
      <c r="D3" s="49"/>
      <c r="E3" s="49"/>
      <c r="F3" s="49"/>
      <c r="G3" s="49"/>
      <c r="H3" s="49"/>
      <c r="I3" s="49"/>
      <c r="J3" s="49"/>
      <c r="K3" s="49"/>
      <c r="L3" s="49"/>
      <c r="M3" s="49"/>
      <c r="N3" s="49"/>
      <c r="O3" s="49"/>
      <c r="P3" s="49"/>
      <c r="Q3" s="49"/>
      <c r="R3" s="49"/>
      <c r="S3" s="49"/>
      <c r="T3" s="49"/>
      <c r="U3" s="49"/>
      <c r="V3" s="49"/>
      <c r="W3" s="52"/>
      <c r="X3" s="52"/>
      <c r="Y3" s="49"/>
      <c r="Z3" s="49"/>
      <c r="AA3" s="310"/>
      <c r="AB3" s="310"/>
      <c r="AC3" s="106"/>
      <c r="AF3" s="106"/>
      <c r="AG3" s="106"/>
    </row>
    <row r="4" spans="1:33" ht="30" customHeight="1">
      <c r="A4" s="31" t="s">
        <v>138</v>
      </c>
      <c r="B4" s="31" t="s">
        <v>139</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3">
      <c r="A5" s="9" t="s">
        <v>378</v>
      </c>
      <c r="B5" s="265" t="s">
        <v>370</v>
      </c>
      <c r="C5" s="24">
        <v>-1368777</v>
      </c>
      <c r="D5" s="24">
        <v>-1016328</v>
      </c>
      <c r="E5" s="24">
        <v>-674306</v>
      </c>
      <c r="F5" s="24">
        <v>-338585</v>
      </c>
      <c r="G5" s="24">
        <v>-1057189</v>
      </c>
      <c r="H5" s="24">
        <v>-627184</v>
      </c>
      <c r="I5" s="24">
        <v>-414348</v>
      </c>
      <c r="J5" s="24">
        <v>-207741</v>
      </c>
      <c r="K5" s="24">
        <v>-832005</v>
      </c>
      <c r="L5" s="24">
        <v>-632411</v>
      </c>
      <c r="M5" s="24">
        <v>-422211</v>
      </c>
      <c r="N5" s="24">
        <v>-216103</v>
      </c>
      <c r="O5" s="24">
        <v>-901432</v>
      </c>
      <c r="P5" s="24">
        <v>-692994</v>
      </c>
      <c r="Q5" s="24">
        <f>R26+Q26</f>
        <v>-477136</v>
      </c>
      <c r="R5" s="24">
        <v>-219923</v>
      </c>
      <c r="S5" s="24">
        <v>-740248</v>
      </c>
      <c r="T5" s="24">
        <v>-546328</v>
      </c>
      <c r="U5" s="24">
        <v>-353355</v>
      </c>
      <c r="V5" s="24">
        <v>-135643</v>
      </c>
      <c r="W5" s="24">
        <v>-522290</v>
      </c>
      <c r="X5" s="24">
        <v>-385797</v>
      </c>
      <c r="Y5" s="24">
        <v>-252735</v>
      </c>
      <c r="Z5" s="24">
        <v>-129932</v>
      </c>
    </row>
    <row r="6" spans="1:33">
      <c r="A6" s="9" t="s">
        <v>140</v>
      </c>
      <c r="B6" s="265" t="s">
        <v>141</v>
      </c>
      <c r="C6" s="24">
        <v>-146983</v>
      </c>
      <c r="D6" s="24">
        <v>-106602</v>
      </c>
      <c r="E6" s="24">
        <v>-76547</v>
      </c>
      <c r="F6" s="24">
        <v>-24391</v>
      </c>
      <c r="G6" s="24">
        <v>-107498</v>
      </c>
      <c r="H6" s="24">
        <v>-67040</v>
      </c>
      <c r="I6" s="24">
        <v>-50635</v>
      </c>
      <c r="J6" s="24">
        <v>-23168</v>
      </c>
      <c r="K6" s="24">
        <v>-92379</v>
      </c>
      <c r="L6" s="24">
        <v>-55870</v>
      </c>
      <c r="M6" s="24">
        <v>-36564</v>
      </c>
      <c r="N6" s="24">
        <v>-15664</v>
      </c>
      <c r="O6" s="24">
        <v>-92664</v>
      </c>
      <c r="P6" s="24">
        <v>-71315</v>
      </c>
      <c r="Q6" s="24">
        <f>R27+Q27</f>
        <v>-44660</v>
      </c>
      <c r="R6" s="24">
        <v>-22734</v>
      </c>
      <c r="S6" s="24">
        <v>-94866</v>
      </c>
      <c r="T6" s="24">
        <v>-55247</v>
      </c>
      <c r="U6" s="24">
        <v>-19755</v>
      </c>
      <c r="V6" s="24">
        <v>-6633</v>
      </c>
      <c r="W6" s="24">
        <v>-47558</v>
      </c>
      <c r="X6" s="24">
        <v>-37252</v>
      </c>
      <c r="Y6" s="24">
        <v>-21523</v>
      </c>
      <c r="Z6" s="24">
        <v>-9056</v>
      </c>
    </row>
    <row r="7" spans="1:33">
      <c r="A7" s="9" t="s">
        <v>142</v>
      </c>
      <c r="B7" s="271" t="s">
        <v>143</v>
      </c>
      <c r="C7" s="24">
        <v>-288778</v>
      </c>
      <c r="D7" s="24">
        <v>-198838</v>
      </c>
      <c r="E7" s="24">
        <v>-119036</v>
      </c>
      <c r="F7" s="24">
        <v>-47573</v>
      </c>
      <c r="G7" s="24">
        <v>-152399</v>
      </c>
      <c r="H7" s="24">
        <v>-83347</v>
      </c>
      <c r="I7" s="24">
        <v>-52044</v>
      </c>
      <c r="J7" s="24">
        <v>-24824</v>
      </c>
      <c r="K7" s="24">
        <v>-131450</v>
      </c>
      <c r="L7" s="24">
        <v>-85135</v>
      </c>
      <c r="M7" s="24">
        <v>-54743</v>
      </c>
      <c r="N7" s="24">
        <v>-26652</v>
      </c>
      <c r="O7" s="24">
        <v>-144518</v>
      </c>
      <c r="P7" s="24">
        <v>-100718</v>
      </c>
      <c r="Q7" s="24">
        <f>R28+Q28</f>
        <v>-64649</v>
      </c>
      <c r="R7" s="24">
        <v>-28837</v>
      </c>
      <c r="S7" s="113">
        <v>-129567</v>
      </c>
      <c r="T7" s="113">
        <v>-84334</v>
      </c>
      <c r="U7" s="113">
        <v>-49174</v>
      </c>
      <c r="V7" s="113">
        <v>-20607</v>
      </c>
      <c r="W7" s="113">
        <v>-81811</v>
      </c>
      <c r="X7" s="24">
        <v>-58931</v>
      </c>
      <c r="Y7" s="24">
        <v>-38792</v>
      </c>
      <c r="Z7" s="24">
        <v>-19470</v>
      </c>
    </row>
    <row r="8" spans="1:33">
      <c r="A8" s="9" t="s">
        <v>144</v>
      </c>
      <c r="B8" s="265" t="s">
        <v>145</v>
      </c>
      <c r="C8" s="24"/>
      <c r="D8" s="24"/>
      <c r="E8" s="24"/>
      <c r="F8" s="24"/>
      <c r="G8" s="24">
        <v>-158268</v>
      </c>
      <c r="H8" s="24">
        <v>-107036</v>
      </c>
      <c r="I8" s="24">
        <v>-71786</v>
      </c>
      <c r="J8" s="24">
        <v>-37283</v>
      </c>
      <c r="K8" s="24">
        <v>-163294</v>
      </c>
      <c r="L8" s="24">
        <v>-121290</v>
      </c>
      <c r="M8" s="24">
        <v>-80775</v>
      </c>
      <c r="N8" s="24">
        <v>-37459</v>
      </c>
      <c r="O8" s="24">
        <v>-181323</v>
      </c>
      <c r="P8" s="24">
        <v>-132085</v>
      </c>
      <c r="Q8" s="24">
        <f>R29+Q29</f>
        <v>-89098</v>
      </c>
      <c r="R8" s="24">
        <v>-44597</v>
      </c>
      <c r="S8" s="113">
        <v>-146688</v>
      </c>
      <c r="T8" s="113">
        <v>-100815</v>
      </c>
      <c r="U8" s="113">
        <v>-58942</v>
      </c>
      <c r="V8" s="113">
        <v>-22398</v>
      </c>
      <c r="W8" s="113">
        <v>-90416</v>
      </c>
      <c r="X8" s="24">
        <v>-66869</v>
      </c>
      <c r="Y8" s="24">
        <v>-45908</v>
      </c>
      <c r="Z8" s="24">
        <v>-23094</v>
      </c>
    </row>
    <row r="9" spans="1:33">
      <c r="A9" s="9" t="s">
        <v>575</v>
      </c>
      <c r="B9" s="265" t="s">
        <v>576</v>
      </c>
      <c r="C9" s="24">
        <v>-97414</v>
      </c>
      <c r="D9" s="24">
        <v>-73629</v>
      </c>
      <c r="E9" s="24">
        <v>-48392</v>
      </c>
      <c r="F9" s="24">
        <v>-27477</v>
      </c>
      <c r="G9" s="24"/>
      <c r="H9" s="24"/>
      <c r="I9" s="24"/>
      <c r="J9" s="24"/>
      <c r="K9" s="24"/>
      <c r="L9" s="24"/>
      <c r="M9" s="24"/>
      <c r="N9" s="24"/>
      <c r="O9" s="24"/>
      <c r="P9" s="24"/>
      <c r="Q9" s="24"/>
      <c r="R9" s="24"/>
      <c r="S9" s="113"/>
      <c r="T9" s="113"/>
      <c r="U9" s="113"/>
      <c r="V9" s="113"/>
      <c r="W9" s="113"/>
      <c r="X9" s="24"/>
      <c r="Y9" s="24"/>
      <c r="Z9" s="24"/>
    </row>
    <row r="10" spans="1:33">
      <c r="A10" s="9" t="s">
        <v>146</v>
      </c>
      <c r="B10" s="265" t="s">
        <v>147</v>
      </c>
      <c r="C10" s="24">
        <v>-351764</v>
      </c>
      <c r="D10" s="24">
        <v>-232386</v>
      </c>
      <c r="E10" s="24">
        <v>-148125</v>
      </c>
      <c r="F10" s="24">
        <v>-58213</v>
      </c>
      <c r="G10" s="24">
        <v>-235954</v>
      </c>
      <c r="H10" s="24">
        <v>-134647</v>
      </c>
      <c r="I10" s="24">
        <v>-89364</v>
      </c>
      <c r="J10" s="24">
        <v>-42280</v>
      </c>
      <c r="K10" s="24">
        <v>-153445</v>
      </c>
      <c r="L10" s="24">
        <v>-112033</v>
      </c>
      <c r="M10" s="24">
        <v>-85885</v>
      </c>
      <c r="N10" s="24">
        <v>-42685</v>
      </c>
      <c r="O10" s="24">
        <v>-184302</v>
      </c>
      <c r="P10" s="24">
        <v>-141331</v>
      </c>
      <c r="Q10" s="24">
        <f>R31+Q31</f>
        <v>-93654</v>
      </c>
      <c r="R10" s="24">
        <v>-50424</v>
      </c>
      <c r="S10" s="113">
        <v>-205912</v>
      </c>
      <c r="T10" s="113">
        <v>-151565</v>
      </c>
      <c r="U10" s="113">
        <v>-98963</v>
      </c>
      <c r="V10" s="113">
        <v>-54667</v>
      </c>
      <c r="W10" s="113">
        <v>-144150</v>
      </c>
      <c r="X10" s="53">
        <v>-98032</v>
      </c>
      <c r="Y10" s="24">
        <v>-62264</v>
      </c>
      <c r="Z10" s="24">
        <v>-30669</v>
      </c>
    </row>
    <row r="11" spans="1:33">
      <c r="A11" s="22" t="s">
        <v>148</v>
      </c>
      <c r="B11" s="271" t="s">
        <v>149</v>
      </c>
      <c r="C11" s="113">
        <v>-21934</v>
      </c>
      <c r="D11" s="113">
        <v>-16586</v>
      </c>
      <c r="E11" s="113">
        <v>-11079</v>
      </c>
      <c r="F11" s="113">
        <v>-5781</v>
      </c>
      <c r="G11" s="113">
        <v>-13599</v>
      </c>
      <c r="H11" s="113">
        <v>-8792</v>
      </c>
      <c r="I11" s="113">
        <v>-5913</v>
      </c>
      <c r="J11" s="113">
        <v>-2318</v>
      </c>
      <c r="K11" s="113">
        <v>-11073</v>
      </c>
      <c r="L11" s="113">
        <v>-8239</v>
      </c>
      <c r="M11" s="113">
        <v>-5722</v>
      </c>
      <c r="N11" s="113">
        <v>-2513</v>
      </c>
      <c r="O11" s="113">
        <v>-9425</v>
      </c>
      <c r="P11" s="113">
        <v>-6794</v>
      </c>
      <c r="Q11" s="113">
        <f t="shared" ref="Q11:Q21" si="0">R32+Q32</f>
        <v>-4533</v>
      </c>
      <c r="R11" s="113">
        <v>-1731</v>
      </c>
      <c r="S11" s="113">
        <v>-4950</v>
      </c>
      <c r="T11" s="113">
        <v>-3047</v>
      </c>
      <c r="U11" s="113">
        <v>-1502</v>
      </c>
      <c r="V11" s="113">
        <v>-528</v>
      </c>
      <c r="W11" s="113">
        <v>-1857</v>
      </c>
      <c r="X11" s="24">
        <v>-1197</v>
      </c>
      <c r="Y11" s="24">
        <v>-862</v>
      </c>
      <c r="Z11" s="24">
        <v>-411</v>
      </c>
    </row>
    <row r="12" spans="1:33">
      <c r="A12" s="22" t="s">
        <v>150</v>
      </c>
      <c r="B12" s="271" t="s">
        <v>151</v>
      </c>
      <c r="C12" s="113">
        <v>-7016</v>
      </c>
      <c r="D12" s="113">
        <v>-5354</v>
      </c>
      <c r="E12" s="113">
        <v>-4203</v>
      </c>
      <c r="F12" s="113">
        <v>-2208</v>
      </c>
      <c r="G12" s="113">
        <v>-4091</v>
      </c>
      <c r="H12" s="113">
        <v>-2340</v>
      </c>
      <c r="I12" s="113">
        <v>-1556</v>
      </c>
      <c r="J12" s="113">
        <v>-668</v>
      </c>
      <c r="K12" s="113">
        <v>-3448</v>
      </c>
      <c r="L12" s="113">
        <v>-2610</v>
      </c>
      <c r="M12" s="113">
        <v>-1512</v>
      </c>
      <c r="N12" s="113">
        <v>-663</v>
      </c>
      <c r="O12" s="113">
        <v>-3544</v>
      </c>
      <c r="P12" s="113">
        <v>-2799</v>
      </c>
      <c r="Q12" s="113">
        <f t="shared" si="0"/>
        <v>-1858</v>
      </c>
      <c r="R12" s="113">
        <v>-1474</v>
      </c>
      <c r="S12" s="113">
        <v>-3696</v>
      </c>
      <c r="T12" s="113">
        <v>-2457</v>
      </c>
      <c r="U12" s="113">
        <v>-1162</v>
      </c>
      <c r="V12" s="113">
        <v>-227</v>
      </c>
      <c r="W12" s="113">
        <v>-886</v>
      </c>
      <c r="X12" s="24">
        <v>-732</v>
      </c>
      <c r="Y12" s="24">
        <v>-533</v>
      </c>
      <c r="Z12" s="24">
        <v>-308</v>
      </c>
    </row>
    <row r="13" spans="1:33">
      <c r="A13" s="22" t="s">
        <v>575</v>
      </c>
      <c r="B13" s="271" t="s">
        <v>576</v>
      </c>
      <c r="C13" s="113">
        <v>-4604</v>
      </c>
      <c r="D13" s="113">
        <v>-3417</v>
      </c>
      <c r="E13" s="113">
        <v>-2169</v>
      </c>
      <c r="F13" s="113">
        <v>-1057</v>
      </c>
      <c r="G13" s="113">
        <v>-6735</v>
      </c>
      <c r="H13" s="113">
        <v>-4439</v>
      </c>
      <c r="I13" s="113">
        <v>-3018</v>
      </c>
      <c r="J13" s="113">
        <v>-1525</v>
      </c>
      <c r="K13" s="113">
        <v>-19453</v>
      </c>
      <c r="L13" s="113">
        <v>-14399</v>
      </c>
      <c r="M13" s="113">
        <v>-9974</v>
      </c>
      <c r="N13" s="113">
        <v>-4631</v>
      </c>
      <c r="O13" s="113">
        <v>-23497</v>
      </c>
      <c r="P13" s="113">
        <v>-17802</v>
      </c>
      <c r="Q13" s="113">
        <f t="shared" si="0"/>
        <v>-12126</v>
      </c>
      <c r="R13" s="113">
        <v>-6479</v>
      </c>
      <c r="S13" s="113">
        <v>-11119</v>
      </c>
      <c r="T13" s="113">
        <v>-3232</v>
      </c>
      <c r="U13" s="113">
        <v>-2643</v>
      </c>
      <c r="V13" s="113">
        <v>0</v>
      </c>
      <c r="W13" s="113">
        <v>0</v>
      </c>
      <c r="X13" s="24">
        <v>0</v>
      </c>
      <c r="Y13" s="24">
        <v>0</v>
      </c>
      <c r="Z13" s="24">
        <v>0</v>
      </c>
    </row>
    <row r="14" spans="1:33">
      <c r="A14" s="9" t="s">
        <v>154</v>
      </c>
      <c r="B14" s="265" t="s">
        <v>155</v>
      </c>
      <c r="C14" s="113">
        <v>-166100</v>
      </c>
      <c r="D14" s="113">
        <v>-154035</v>
      </c>
      <c r="E14" s="113">
        <v>-141720</v>
      </c>
      <c r="F14" s="113">
        <v>-129142</v>
      </c>
      <c r="G14" s="113">
        <v>-117294</v>
      </c>
      <c r="H14" s="113">
        <v>-96151</v>
      </c>
      <c r="I14" s="113">
        <v>-82159</v>
      </c>
      <c r="J14" s="113">
        <v>-39046</v>
      </c>
      <c r="K14" s="113">
        <v>-95483</v>
      </c>
      <c r="L14" s="113">
        <v>-84525</v>
      </c>
      <c r="M14" s="113">
        <v>-73393</v>
      </c>
      <c r="N14" s="113">
        <v>-41421</v>
      </c>
      <c r="O14" s="113">
        <v>-128913</v>
      </c>
      <c r="P14" s="113">
        <v>-91775</v>
      </c>
      <c r="Q14" s="113">
        <f t="shared" si="0"/>
        <v>-61336</v>
      </c>
      <c r="R14" s="113">
        <v>-30594</v>
      </c>
      <c r="S14" s="113">
        <v>-98839</v>
      </c>
      <c r="T14" s="113">
        <v>-70124</v>
      </c>
      <c r="U14" s="113">
        <v>-42262</v>
      </c>
      <c r="V14" s="113">
        <v>-16966</v>
      </c>
      <c r="W14" s="113">
        <v>-37731</v>
      </c>
      <c r="X14" s="24">
        <v>-28078</v>
      </c>
      <c r="Y14" s="24">
        <v>-18424</v>
      </c>
      <c r="Z14" s="24">
        <v>-9180</v>
      </c>
    </row>
    <row r="15" spans="1:33">
      <c r="A15" s="139" t="s">
        <v>156</v>
      </c>
      <c r="B15" s="284" t="s">
        <v>157</v>
      </c>
      <c r="C15" s="113">
        <v>-14567</v>
      </c>
      <c r="D15" s="113">
        <v>-10959</v>
      </c>
      <c r="E15" s="113">
        <v>-7323</v>
      </c>
      <c r="F15" s="113">
        <v>-3651</v>
      </c>
      <c r="G15" s="113">
        <v>-6645</v>
      </c>
      <c r="H15" s="113">
        <v>-3725</v>
      </c>
      <c r="I15" s="113">
        <v>-2474</v>
      </c>
      <c r="J15" s="113">
        <v>-1235</v>
      </c>
      <c r="K15" s="113">
        <v>-4836</v>
      </c>
      <c r="L15" s="113">
        <v>-3478</v>
      </c>
      <c r="M15" s="113">
        <v>-2373</v>
      </c>
      <c r="N15" s="113">
        <v>-1168</v>
      </c>
      <c r="O15" s="113">
        <v>-4738</v>
      </c>
      <c r="P15" s="113">
        <v>-7278</v>
      </c>
      <c r="Q15" s="113">
        <f t="shared" si="0"/>
        <v>-7061</v>
      </c>
      <c r="R15" s="113">
        <v>-3427</v>
      </c>
      <c r="S15" s="113">
        <v>-5016</v>
      </c>
      <c r="T15" s="113">
        <v>-5016</v>
      </c>
      <c r="U15" s="113">
        <v>-5015</v>
      </c>
      <c r="V15" s="113">
        <v>-2133</v>
      </c>
      <c r="W15" s="113">
        <v>-3826</v>
      </c>
      <c r="X15" s="24">
        <v>-3826</v>
      </c>
      <c r="Y15" s="24">
        <v>-3826</v>
      </c>
      <c r="Z15" s="24">
        <v>-1889</v>
      </c>
    </row>
    <row r="16" spans="1:33" ht="30" customHeight="1">
      <c r="A16" s="9" t="s">
        <v>385</v>
      </c>
      <c r="B16" s="284" t="s">
        <v>406</v>
      </c>
      <c r="C16" s="140"/>
      <c r="D16" s="140"/>
      <c r="E16" s="140"/>
      <c r="F16" s="140"/>
      <c r="G16" s="140"/>
      <c r="H16" s="140"/>
      <c r="I16" s="140">
        <v>0</v>
      </c>
      <c r="J16" s="140">
        <v>0</v>
      </c>
      <c r="K16" s="140">
        <v>0</v>
      </c>
      <c r="L16" s="140">
        <v>0</v>
      </c>
      <c r="M16" s="140">
        <v>0</v>
      </c>
      <c r="N16" s="140">
        <v>0</v>
      </c>
      <c r="O16" s="140">
        <v>0</v>
      </c>
      <c r="P16" s="140">
        <v>0</v>
      </c>
      <c r="Q16" s="140">
        <f t="shared" si="0"/>
        <v>0</v>
      </c>
      <c r="R16" s="140">
        <v>0</v>
      </c>
      <c r="S16" s="140">
        <v>-128382</v>
      </c>
      <c r="T16" s="140">
        <v>0</v>
      </c>
      <c r="U16" s="140">
        <v>0</v>
      </c>
      <c r="V16" s="140">
        <v>0</v>
      </c>
      <c r="W16" s="140">
        <v>0</v>
      </c>
      <c r="X16" s="140">
        <v>0</v>
      </c>
      <c r="Y16" s="140">
        <v>0</v>
      </c>
      <c r="Z16" s="140">
        <v>0</v>
      </c>
    </row>
    <row r="17" spans="1:26">
      <c r="A17" s="11" t="s">
        <v>158</v>
      </c>
      <c r="B17" s="266" t="s">
        <v>159</v>
      </c>
      <c r="C17" s="135">
        <v>-2467937</v>
      </c>
      <c r="D17" s="135">
        <v>-1818134</v>
      </c>
      <c r="E17" s="135">
        <v>-1232900</v>
      </c>
      <c r="F17" s="135">
        <v>-638078</v>
      </c>
      <c r="G17" s="135">
        <v>-1859672</v>
      </c>
      <c r="H17" s="135">
        <v>-1134701</v>
      </c>
      <c r="I17" s="135">
        <v>-773297</v>
      </c>
      <c r="J17" s="135">
        <v>-380088</v>
      </c>
      <c r="K17" s="135">
        <v>-1506866</v>
      </c>
      <c r="L17" s="135">
        <v>-1119990</v>
      </c>
      <c r="M17" s="135">
        <v>-773152</v>
      </c>
      <c r="N17" s="135">
        <v>-388959</v>
      </c>
      <c r="O17" s="135">
        <v>-1674356</v>
      </c>
      <c r="P17" s="135">
        <f>SUM(P5:P16)</f>
        <v>-1264891</v>
      </c>
      <c r="Q17" s="135">
        <f t="shared" si="0"/>
        <v>-856111</v>
      </c>
      <c r="R17" s="135">
        <f t="shared" ref="R17:Z17" si="1">SUM(R5:R16)</f>
        <v>-410220</v>
      </c>
      <c r="S17" s="135">
        <f t="shared" si="1"/>
        <v>-1569283</v>
      </c>
      <c r="T17" s="135">
        <f t="shared" si="1"/>
        <v>-1022165</v>
      </c>
      <c r="U17" s="135">
        <f t="shared" si="1"/>
        <v>-632773</v>
      </c>
      <c r="V17" s="135">
        <f t="shared" si="1"/>
        <v>-259802</v>
      </c>
      <c r="W17" s="135">
        <f t="shared" si="1"/>
        <v>-930525</v>
      </c>
      <c r="X17" s="135">
        <f t="shared" si="1"/>
        <v>-680714</v>
      </c>
      <c r="Y17" s="135">
        <f t="shared" si="1"/>
        <v>-444867</v>
      </c>
      <c r="Z17" s="135">
        <f t="shared" si="1"/>
        <v>-224009</v>
      </c>
    </row>
    <row r="18" spans="1:26">
      <c r="A18" s="9" t="s">
        <v>160</v>
      </c>
      <c r="B18" s="265" t="s">
        <v>161</v>
      </c>
      <c r="C18" s="113">
        <v>-226258</v>
      </c>
      <c r="D18" s="113">
        <v>-164693</v>
      </c>
      <c r="E18" s="113">
        <v>-108536</v>
      </c>
      <c r="F18" s="113">
        <v>-54238</v>
      </c>
      <c r="G18" s="113">
        <v>-91029</v>
      </c>
      <c r="H18" s="113">
        <v>-66008</v>
      </c>
      <c r="I18" s="113">
        <v>-44197</v>
      </c>
      <c r="J18" s="113">
        <v>-22124</v>
      </c>
      <c r="K18" s="113">
        <v>-87557</v>
      </c>
      <c r="L18" s="113">
        <v>-65484</v>
      </c>
      <c r="M18" s="113">
        <v>-43783</v>
      </c>
      <c r="N18" s="113">
        <v>-22182</v>
      </c>
      <c r="O18" s="113">
        <v>-82080</v>
      </c>
      <c r="P18" s="113">
        <v>-59629</v>
      </c>
      <c r="Q18" s="113">
        <f t="shared" si="0"/>
        <v>-40291</v>
      </c>
      <c r="R18" s="113">
        <v>-19756</v>
      </c>
      <c r="S18" s="113">
        <v>-68591</v>
      </c>
      <c r="T18" s="113">
        <v>-48144</v>
      </c>
      <c r="U18" s="113">
        <v>-29447</v>
      </c>
      <c r="V18" s="113">
        <v>-12538</v>
      </c>
      <c r="W18" s="113">
        <v>-51230</v>
      </c>
      <c r="X18" s="24">
        <v>-38460</v>
      </c>
      <c r="Y18" s="24">
        <v>-25793</v>
      </c>
      <c r="Z18" s="24">
        <v>-12778</v>
      </c>
    </row>
    <row r="19" spans="1:26">
      <c r="A19" s="9" t="s">
        <v>162</v>
      </c>
      <c r="B19" s="265" t="s">
        <v>163</v>
      </c>
      <c r="C19" s="113">
        <v>-227889</v>
      </c>
      <c r="D19" s="113">
        <v>-187550</v>
      </c>
      <c r="E19" s="113">
        <v>-112691</v>
      </c>
      <c r="F19" s="113">
        <v>-51234</v>
      </c>
      <c r="G19" s="113">
        <v>-98685</v>
      </c>
      <c r="H19" s="113">
        <v>-58218</v>
      </c>
      <c r="I19" s="113">
        <v>-38465</v>
      </c>
      <c r="J19" s="113">
        <v>-18809</v>
      </c>
      <c r="K19" s="113">
        <v>-86507</v>
      </c>
      <c r="L19" s="113">
        <v>-65016</v>
      </c>
      <c r="M19" s="113">
        <v>-48201</v>
      </c>
      <c r="N19" s="113">
        <v>-25709</v>
      </c>
      <c r="O19" s="113">
        <v>-124517</v>
      </c>
      <c r="P19" s="113">
        <v>-89200</v>
      </c>
      <c r="Q19" s="113">
        <f t="shared" si="0"/>
        <v>-56095</v>
      </c>
      <c r="R19" s="113">
        <v>-23331</v>
      </c>
      <c r="S19" s="113">
        <v>-79866</v>
      </c>
      <c r="T19" s="113">
        <v>-56689</v>
      </c>
      <c r="U19" s="113">
        <v>-33664</v>
      </c>
      <c r="V19" s="113">
        <v>-14779</v>
      </c>
      <c r="W19" s="113">
        <v>-49765</v>
      </c>
      <c r="X19" s="24">
        <v>-35744</v>
      </c>
      <c r="Y19" s="24">
        <v>-24042</v>
      </c>
      <c r="Z19" s="24">
        <v>-11830</v>
      </c>
    </row>
    <row r="20" spans="1:26" ht="15" thickBot="1">
      <c r="A20" s="11" t="s">
        <v>164</v>
      </c>
      <c r="B20" s="266" t="s">
        <v>165</v>
      </c>
      <c r="C20" s="135">
        <v>-454147</v>
      </c>
      <c r="D20" s="135">
        <v>-352243</v>
      </c>
      <c r="E20" s="135">
        <v>-221227</v>
      </c>
      <c r="F20" s="135">
        <v>-105472</v>
      </c>
      <c r="G20" s="135">
        <v>-189714</v>
      </c>
      <c r="H20" s="135">
        <v>-124226</v>
      </c>
      <c r="I20" s="135">
        <v>-82662</v>
      </c>
      <c r="J20" s="135">
        <v>-40933</v>
      </c>
      <c r="K20" s="135">
        <v>-174064</v>
      </c>
      <c r="L20" s="135">
        <v>-130500</v>
      </c>
      <c r="M20" s="135">
        <v>-91984</v>
      </c>
      <c r="N20" s="135">
        <v>-47891</v>
      </c>
      <c r="O20" s="135">
        <v>-206597</v>
      </c>
      <c r="P20" s="135">
        <f>P18+P19</f>
        <v>-148829</v>
      </c>
      <c r="Q20" s="135">
        <f t="shared" si="0"/>
        <v>-96386</v>
      </c>
      <c r="R20" s="135">
        <f>R18+R19</f>
        <v>-43087</v>
      </c>
      <c r="S20" s="135">
        <f t="shared" ref="S20:Z20" si="2">S18+S19</f>
        <v>-148457</v>
      </c>
      <c r="T20" s="135">
        <f t="shared" si="2"/>
        <v>-104833</v>
      </c>
      <c r="U20" s="135">
        <f t="shared" si="2"/>
        <v>-63111</v>
      </c>
      <c r="V20" s="135">
        <f t="shared" si="2"/>
        <v>-27317</v>
      </c>
      <c r="W20" s="135">
        <f t="shared" si="2"/>
        <v>-100995</v>
      </c>
      <c r="X20" s="135">
        <f t="shared" si="2"/>
        <v>-74204</v>
      </c>
      <c r="Y20" s="135">
        <f t="shared" si="2"/>
        <v>-49835</v>
      </c>
      <c r="Z20" s="135">
        <f t="shared" si="2"/>
        <v>-24608</v>
      </c>
    </row>
    <row r="21" spans="1:26" ht="26.25" thickTop="1">
      <c r="A21" s="153" t="s">
        <v>407</v>
      </c>
      <c r="B21" s="267" t="s">
        <v>166</v>
      </c>
      <c r="C21" s="169">
        <v>-2922084</v>
      </c>
      <c r="D21" s="169">
        <v>-2170377</v>
      </c>
      <c r="E21" s="169">
        <v>-1454127</v>
      </c>
      <c r="F21" s="169">
        <v>-743550</v>
      </c>
      <c r="G21" s="169">
        <v>-2049386</v>
      </c>
      <c r="H21" s="169">
        <v>-1258927</v>
      </c>
      <c r="I21" s="169">
        <v>-855959</v>
      </c>
      <c r="J21" s="169">
        <v>-421021</v>
      </c>
      <c r="K21" s="169">
        <v>-1680930</v>
      </c>
      <c r="L21" s="169">
        <v>-1250490</v>
      </c>
      <c r="M21" s="169">
        <v>-865136</v>
      </c>
      <c r="N21" s="169">
        <v>-436850</v>
      </c>
      <c r="O21" s="169">
        <v>-1880953</v>
      </c>
      <c r="P21" s="169">
        <f>+P17+P20</f>
        <v>-1413720</v>
      </c>
      <c r="Q21" s="169">
        <f t="shared" si="0"/>
        <v>-952497</v>
      </c>
      <c r="R21" s="169">
        <f>R17+R20</f>
        <v>-453307</v>
      </c>
      <c r="S21" s="169">
        <f t="shared" ref="S21:Z21" si="3">S17+S20</f>
        <v>-1717740</v>
      </c>
      <c r="T21" s="169">
        <f t="shared" si="3"/>
        <v>-1126998</v>
      </c>
      <c r="U21" s="169">
        <f t="shared" si="3"/>
        <v>-695884</v>
      </c>
      <c r="V21" s="169">
        <f t="shared" si="3"/>
        <v>-287119</v>
      </c>
      <c r="W21" s="169">
        <f t="shared" si="3"/>
        <v>-1031520</v>
      </c>
      <c r="X21" s="169">
        <f t="shared" si="3"/>
        <v>-754918</v>
      </c>
      <c r="Y21" s="169">
        <f t="shared" si="3"/>
        <v>-494702</v>
      </c>
      <c r="Z21" s="169">
        <f t="shared" si="3"/>
        <v>-248617</v>
      </c>
    </row>
    <row r="22" spans="1:26">
      <c r="B22" s="285"/>
      <c r="C22" s="24"/>
      <c r="D22" s="24"/>
      <c r="E22" s="24"/>
      <c r="F22" s="24"/>
      <c r="G22" s="24"/>
      <c r="H22" s="24"/>
      <c r="I22" s="24"/>
      <c r="J22" s="24"/>
      <c r="K22" s="24"/>
      <c r="L22" s="24"/>
      <c r="M22" s="24"/>
      <c r="N22" s="24"/>
      <c r="O22" s="24"/>
      <c r="P22" s="24"/>
      <c r="Q22" s="24"/>
      <c r="R22" s="24"/>
      <c r="S22" s="24"/>
      <c r="T22" s="24"/>
      <c r="U22" s="24"/>
      <c r="V22" s="24"/>
      <c r="W22" s="24"/>
      <c r="X22" s="24"/>
      <c r="Y22" s="24"/>
      <c r="Z22" s="24"/>
    </row>
    <row r="23" spans="1:26">
      <c r="A23" s="170"/>
      <c r="B23" s="170"/>
      <c r="C23" s="24"/>
      <c r="D23" s="24"/>
      <c r="E23" s="24"/>
      <c r="F23" s="24"/>
      <c r="G23" s="24"/>
      <c r="H23" s="24"/>
      <c r="I23" s="24"/>
      <c r="J23" s="24"/>
      <c r="K23" s="24"/>
      <c r="L23" s="24"/>
      <c r="M23" s="24"/>
      <c r="N23" s="24"/>
      <c r="O23" s="24"/>
      <c r="P23" s="24"/>
      <c r="Q23" s="24"/>
      <c r="R23" s="24"/>
      <c r="S23" s="24"/>
      <c r="T23" s="24"/>
      <c r="U23" s="24"/>
      <c r="V23" s="24"/>
      <c r="W23" s="24"/>
      <c r="X23" s="24"/>
      <c r="Y23" s="24"/>
      <c r="Z23" s="24"/>
    </row>
    <row r="24" spans="1:26">
      <c r="A24" s="13" t="s">
        <v>54</v>
      </c>
      <c r="B24" s="13" t="s">
        <v>55</v>
      </c>
      <c r="C24" s="51"/>
      <c r="D24" s="51"/>
      <c r="E24" s="51"/>
      <c r="F24" s="51"/>
      <c r="G24" s="51"/>
      <c r="H24" s="51"/>
      <c r="I24" s="51"/>
      <c r="J24" s="51"/>
      <c r="K24" s="51"/>
      <c r="L24" s="51"/>
      <c r="M24" s="51"/>
      <c r="N24" s="51"/>
      <c r="O24" s="51"/>
      <c r="P24" s="51"/>
      <c r="Q24" s="51"/>
      <c r="R24" s="51"/>
      <c r="S24" s="51"/>
      <c r="T24" s="51"/>
      <c r="U24" s="51"/>
      <c r="V24" s="51"/>
      <c r="W24" s="51"/>
      <c r="X24" s="51"/>
      <c r="Y24" s="51"/>
      <c r="Z24" s="51"/>
    </row>
    <row r="25" spans="1:26" ht="30" customHeight="1">
      <c r="A25" s="31" t="s">
        <v>138</v>
      </c>
      <c r="B25" s="31" t="s">
        <v>139</v>
      </c>
      <c r="C25" s="151" t="s">
        <v>608</v>
      </c>
      <c r="D25" s="151" t="s">
        <v>607</v>
      </c>
      <c r="E25" s="151" t="s">
        <v>588</v>
      </c>
      <c r="F25" s="151" t="s">
        <v>572</v>
      </c>
      <c r="G25" s="151" t="s">
        <v>550</v>
      </c>
      <c r="H25" s="151" t="s">
        <v>507</v>
      </c>
      <c r="I25" s="151" t="s">
        <v>474</v>
      </c>
      <c r="J25" s="151" t="s">
        <v>452</v>
      </c>
      <c r="K25" s="151" t="s">
        <v>450</v>
      </c>
      <c r="L25" s="151" t="s">
        <v>446</v>
      </c>
      <c r="M25" s="151" t="s">
        <v>442</v>
      </c>
      <c r="N25" s="151" t="s">
        <v>440</v>
      </c>
      <c r="O25" s="151" t="s">
        <v>438</v>
      </c>
      <c r="P25" s="151" t="s">
        <v>431</v>
      </c>
      <c r="Q25" s="151" t="s">
        <v>419</v>
      </c>
      <c r="R25" s="151" t="s">
        <v>403</v>
      </c>
      <c r="S25" s="151" t="s">
        <v>399</v>
      </c>
      <c r="T25" s="151" t="s">
        <v>392</v>
      </c>
      <c r="U25" s="151" t="s">
        <v>393</v>
      </c>
      <c r="V25" s="151" t="s">
        <v>394</v>
      </c>
      <c r="W25" s="151" t="s">
        <v>395</v>
      </c>
      <c r="X25" s="151" t="s">
        <v>396</v>
      </c>
      <c r="Y25" s="151" t="s">
        <v>397</v>
      </c>
      <c r="Z25" s="151" t="s">
        <v>398</v>
      </c>
    </row>
    <row r="26" spans="1:26">
      <c r="A26" s="9" t="s">
        <v>369</v>
      </c>
      <c r="B26" s="265" t="s">
        <v>370</v>
      </c>
      <c r="C26" s="113">
        <v>-352449</v>
      </c>
      <c r="D26" s="113">
        <v>-342022</v>
      </c>
      <c r="E26" s="113">
        <v>-335721</v>
      </c>
      <c r="F26" s="113">
        <v>-338585</v>
      </c>
      <c r="G26" s="113">
        <v>-430005</v>
      </c>
      <c r="H26" s="113">
        <v>-212836</v>
      </c>
      <c r="I26" s="113">
        <v>-206607</v>
      </c>
      <c r="J26" s="113">
        <v>-207741</v>
      </c>
      <c r="K26" s="113">
        <v>-199594</v>
      </c>
      <c r="L26" s="113">
        <v>-210200</v>
      </c>
      <c r="M26" s="113">
        <v>-206108</v>
      </c>
      <c r="N26" s="113">
        <v>-216103</v>
      </c>
      <c r="O26" s="113">
        <v>-208438</v>
      </c>
      <c r="P26" s="113">
        <v>-215858</v>
      </c>
      <c r="Q26" s="113">
        <v>-257213</v>
      </c>
      <c r="R26" s="113">
        <v>-219923</v>
      </c>
      <c r="S26" s="113">
        <v>-193920</v>
      </c>
      <c r="T26" s="113">
        <v>-192973</v>
      </c>
      <c r="U26" s="113">
        <v>-217712</v>
      </c>
      <c r="V26" s="113">
        <v>-135643</v>
      </c>
      <c r="W26" s="113">
        <v>-136493</v>
      </c>
      <c r="X26" s="113">
        <v>-133062</v>
      </c>
      <c r="Y26" s="24">
        <v>-122803</v>
      </c>
      <c r="Z26" s="24">
        <v>-129932</v>
      </c>
    </row>
    <row r="27" spans="1:26">
      <c r="A27" s="9" t="s">
        <v>140</v>
      </c>
      <c r="B27" s="265" t="s">
        <v>141</v>
      </c>
      <c r="C27" s="113">
        <v>-40381</v>
      </c>
      <c r="D27" s="113">
        <v>-30055</v>
      </c>
      <c r="E27" s="113">
        <v>-52156</v>
      </c>
      <c r="F27" s="113">
        <v>-24391</v>
      </c>
      <c r="G27" s="113">
        <v>-40458</v>
      </c>
      <c r="H27" s="113">
        <v>-16405</v>
      </c>
      <c r="I27" s="113">
        <v>-27467</v>
      </c>
      <c r="J27" s="113">
        <v>-23168</v>
      </c>
      <c r="K27" s="113">
        <v>-36509</v>
      </c>
      <c r="L27" s="113">
        <v>-19306</v>
      </c>
      <c r="M27" s="113">
        <v>-20900</v>
      </c>
      <c r="N27" s="113">
        <v>-15664</v>
      </c>
      <c r="O27" s="113">
        <v>-21349</v>
      </c>
      <c r="P27" s="113">
        <v>-26655</v>
      </c>
      <c r="Q27" s="113">
        <v>-21926</v>
      </c>
      <c r="R27" s="113">
        <v>-22734</v>
      </c>
      <c r="S27" s="113">
        <v>-39619</v>
      </c>
      <c r="T27" s="113">
        <v>-35492</v>
      </c>
      <c r="U27" s="113">
        <v>-13122</v>
      </c>
      <c r="V27" s="113">
        <v>-6633</v>
      </c>
      <c r="W27" s="113">
        <v>-10306</v>
      </c>
      <c r="X27" s="113">
        <v>-15729</v>
      </c>
      <c r="Y27" s="24">
        <v>-12467</v>
      </c>
      <c r="Z27" s="24">
        <v>-9056</v>
      </c>
    </row>
    <row r="28" spans="1:26">
      <c r="A28" s="9" t="s">
        <v>142</v>
      </c>
      <c r="B28" s="271" t="s">
        <v>143</v>
      </c>
      <c r="C28" s="113">
        <v>-89940</v>
      </c>
      <c r="D28" s="113">
        <v>-79802</v>
      </c>
      <c r="E28" s="113">
        <v>-71463</v>
      </c>
      <c r="F28" s="113">
        <v>-47573</v>
      </c>
      <c r="G28" s="113">
        <v>-69052</v>
      </c>
      <c r="H28" s="113">
        <v>-31303</v>
      </c>
      <c r="I28" s="113">
        <v>-27220</v>
      </c>
      <c r="J28" s="113">
        <v>-24824</v>
      </c>
      <c r="K28" s="113">
        <v>-46315</v>
      </c>
      <c r="L28" s="113">
        <v>-30392</v>
      </c>
      <c r="M28" s="113">
        <v>-28091</v>
      </c>
      <c r="N28" s="113">
        <v>-26652</v>
      </c>
      <c r="O28" s="113">
        <v>-43800</v>
      </c>
      <c r="P28" s="113">
        <v>-36069</v>
      </c>
      <c r="Q28" s="113">
        <v>-35812</v>
      </c>
      <c r="R28" s="113">
        <v>-28837</v>
      </c>
      <c r="S28" s="113">
        <v>-45233</v>
      </c>
      <c r="T28" s="113">
        <v>-35160</v>
      </c>
      <c r="U28" s="113">
        <v>-28567</v>
      </c>
      <c r="V28" s="113">
        <v>-20607</v>
      </c>
      <c r="W28" s="113">
        <v>-22880</v>
      </c>
      <c r="X28" s="113">
        <v>-20139</v>
      </c>
      <c r="Y28" s="24">
        <v>-19322</v>
      </c>
      <c r="Z28" s="24">
        <v>-19470</v>
      </c>
    </row>
    <row r="29" spans="1:26">
      <c r="A29" s="9" t="s">
        <v>144</v>
      </c>
      <c r="B29" s="265" t="s">
        <v>145</v>
      </c>
      <c r="C29" s="113">
        <v>0</v>
      </c>
      <c r="D29" s="113">
        <v>0</v>
      </c>
      <c r="E29" s="113">
        <v>0</v>
      </c>
      <c r="F29" s="113"/>
      <c r="G29" s="113">
        <v>-51232</v>
      </c>
      <c r="H29" s="113">
        <v>-35250</v>
      </c>
      <c r="I29" s="113">
        <v>-34503</v>
      </c>
      <c r="J29" s="113">
        <v>-37283</v>
      </c>
      <c r="K29" s="113">
        <v>-42004</v>
      </c>
      <c r="L29" s="113">
        <v>-40515</v>
      </c>
      <c r="M29" s="113">
        <v>-43316</v>
      </c>
      <c r="N29" s="113">
        <v>-37459</v>
      </c>
      <c r="O29" s="113">
        <v>-49238</v>
      </c>
      <c r="P29" s="113">
        <v>-42987</v>
      </c>
      <c r="Q29" s="113">
        <v>-44501</v>
      </c>
      <c r="R29" s="113">
        <v>-44597</v>
      </c>
      <c r="S29" s="113">
        <v>-45873</v>
      </c>
      <c r="T29" s="113">
        <v>-41873</v>
      </c>
      <c r="U29" s="113">
        <v>-36544</v>
      </c>
      <c r="V29" s="113">
        <v>-22398</v>
      </c>
      <c r="W29" s="113">
        <v>-23547</v>
      </c>
      <c r="X29" s="113">
        <v>-20961</v>
      </c>
      <c r="Y29" s="24">
        <v>-22814</v>
      </c>
      <c r="Z29" s="24">
        <v>-23094</v>
      </c>
    </row>
    <row r="30" spans="1:26">
      <c r="A30" s="9" t="s">
        <v>575</v>
      </c>
      <c r="B30" s="265" t="s">
        <v>576</v>
      </c>
      <c r="C30" s="113">
        <v>-23785</v>
      </c>
      <c r="D30" s="113">
        <v>-25237</v>
      </c>
      <c r="E30" s="113">
        <v>-20915</v>
      </c>
      <c r="F30" s="113">
        <v>-27477</v>
      </c>
      <c r="G30" s="113"/>
      <c r="H30" s="113"/>
      <c r="I30" s="113"/>
      <c r="J30" s="113"/>
      <c r="K30" s="113"/>
      <c r="L30" s="113"/>
      <c r="M30" s="113"/>
      <c r="N30" s="113"/>
      <c r="O30" s="113"/>
      <c r="P30" s="113"/>
      <c r="Q30" s="113"/>
      <c r="R30" s="113"/>
      <c r="S30" s="113"/>
      <c r="T30" s="113"/>
      <c r="U30" s="113"/>
      <c r="V30" s="113"/>
      <c r="W30" s="113"/>
      <c r="X30" s="113"/>
      <c r="Y30" s="24"/>
      <c r="Z30" s="24"/>
    </row>
    <row r="31" spans="1:26">
      <c r="A31" s="9" t="s">
        <v>146</v>
      </c>
      <c r="B31" s="265" t="s">
        <v>147</v>
      </c>
      <c r="C31" s="113">
        <v>-119378</v>
      </c>
      <c r="D31" s="113">
        <v>-84261</v>
      </c>
      <c r="E31" s="113">
        <v>-89912</v>
      </c>
      <c r="F31" s="113">
        <v>-58213</v>
      </c>
      <c r="G31" s="113">
        <v>-101307</v>
      </c>
      <c r="H31" s="113">
        <v>-45283</v>
      </c>
      <c r="I31" s="113">
        <v>-47084</v>
      </c>
      <c r="J31" s="113">
        <v>-42280</v>
      </c>
      <c r="K31" s="113">
        <v>-41412</v>
      </c>
      <c r="L31" s="113">
        <v>-26148</v>
      </c>
      <c r="M31" s="113">
        <v>-43200</v>
      </c>
      <c r="N31" s="113">
        <v>-42685</v>
      </c>
      <c r="O31" s="113">
        <v>-42971</v>
      </c>
      <c r="P31" s="113">
        <v>-47677</v>
      </c>
      <c r="Q31" s="113">
        <v>-43230</v>
      </c>
      <c r="R31" s="113">
        <v>-50424</v>
      </c>
      <c r="S31" s="113">
        <v>-54347</v>
      </c>
      <c r="T31" s="113">
        <v>-52602</v>
      </c>
      <c r="U31" s="113">
        <v>-44296</v>
      </c>
      <c r="V31" s="113">
        <v>-54667</v>
      </c>
      <c r="W31" s="113">
        <v>-46118</v>
      </c>
      <c r="X31" s="113">
        <v>-35768</v>
      </c>
      <c r="Y31" s="24">
        <v>-31595</v>
      </c>
      <c r="Z31" s="24">
        <v>-30669</v>
      </c>
    </row>
    <row r="32" spans="1:26">
      <c r="A32" s="22" t="s">
        <v>148</v>
      </c>
      <c r="B32" s="271" t="s">
        <v>149</v>
      </c>
      <c r="C32" s="113">
        <v>-5348</v>
      </c>
      <c r="D32" s="113">
        <v>-5507</v>
      </c>
      <c r="E32" s="113">
        <v>-5298</v>
      </c>
      <c r="F32" s="113">
        <v>-5781</v>
      </c>
      <c r="G32" s="113">
        <v>-4807</v>
      </c>
      <c r="H32" s="113">
        <v>-2879</v>
      </c>
      <c r="I32" s="113">
        <v>-3595</v>
      </c>
      <c r="J32" s="113">
        <v>-2318</v>
      </c>
      <c r="K32" s="113">
        <v>-2834</v>
      </c>
      <c r="L32" s="113">
        <v>-2517</v>
      </c>
      <c r="M32" s="113">
        <v>-3209</v>
      </c>
      <c r="N32" s="113">
        <v>-2513</v>
      </c>
      <c r="O32" s="113">
        <v>-2631</v>
      </c>
      <c r="P32" s="113">
        <v>-2261</v>
      </c>
      <c r="Q32" s="113">
        <v>-2802</v>
      </c>
      <c r="R32" s="113">
        <v>-1731</v>
      </c>
      <c r="S32" s="113">
        <v>-1903</v>
      </c>
      <c r="T32" s="113">
        <v>-1545</v>
      </c>
      <c r="U32" s="113">
        <v>-974</v>
      </c>
      <c r="V32" s="113">
        <v>-528</v>
      </c>
      <c r="W32" s="113">
        <v>-660</v>
      </c>
      <c r="X32" s="113">
        <v>-335</v>
      </c>
      <c r="Y32" s="24">
        <v>-451</v>
      </c>
      <c r="Z32" s="24">
        <v>-411</v>
      </c>
    </row>
    <row r="33" spans="1:26">
      <c r="A33" s="22" t="s">
        <v>150</v>
      </c>
      <c r="B33" s="271" t="s">
        <v>151</v>
      </c>
      <c r="C33" s="113">
        <v>-1662</v>
      </c>
      <c r="D33" s="113">
        <v>-1151</v>
      </c>
      <c r="E33" s="113">
        <v>-1995</v>
      </c>
      <c r="F33" s="113">
        <v>-2208</v>
      </c>
      <c r="G33" s="113">
        <v>-1751</v>
      </c>
      <c r="H33" s="113">
        <v>-784</v>
      </c>
      <c r="I33" s="113">
        <v>-888</v>
      </c>
      <c r="J33" s="113">
        <v>-668</v>
      </c>
      <c r="K33" s="113">
        <v>-838</v>
      </c>
      <c r="L33" s="113">
        <v>-1098</v>
      </c>
      <c r="M33" s="113">
        <v>-849</v>
      </c>
      <c r="N33" s="113">
        <v>-663</v>
      </c>
      <c r="O33" s="113">
        <v>-745</v>
      </c>
      <c r="P33" s="113">
        <v>-941</v>
      </c>
      <c r="Q33" s="113">
        <v>-384</v>
      </c>
      <c r="R33" s="113">
        <v>-1474</v>
      </c>
      <c r="S33" s="113">
        <v>-1239</v>
      </c>
      <c r="T33" s="113">
        <v>-1295</v>
      </c>
      <c r="U33" s="113">
        <v>-935</v>
      </c>
      <c r="V33" s="113">
        <v>-227</v>
      </c>
      <c r="W33" s="113">
        <v>-154</v>
      </c>
      <c r="X33" s="113">
        <v>-199</v>
      </c>
      <c r="Y33" s="24">
        <v>-225</v>
      </c>
      <c r="Z33" s="24">
        <v>-308</v>
      </c>
    </row>
    <row r="34" spans="1:26" ht="25.5">
      <c r="A34" s="22" t="s">
        <v>152</v>
      </c>
      <c r="B34" s="271" t="s">
        <v>153</v>
      </c>
      <c r="C34" s="113">
        <v>-1187</v>
      </c>
      <c r="D34" s="113">
        <v>-1248</v>
      </c>
      <c r="E34" s="113">
        <v>-1112</v>
      </c>
      <c r="F34" s="113">
        <v>-1057</v>
      </c>
      <c r="G34" s="113">
        <v>-2296</v>
      </c>
      <c r="H34" s="113">
        <v>-1421</v>
      </c>
      <c r="I34" s="113">
        <v>-1493</v>
      </c>
      <c r="J34" s="113">
        <v>-1525</v>
      </c>
      <c r="K34" s="113">
        <v>-5054</v>
      </c>
      <c r="L34" s="113">
        <v>-4425</v>
      </c>
      <c r="M34" s="113">
        <v>-5343</v>
      </c>
      <c r="N34" s="113">
        <v>-4631</v>
      </c>
      <c r="O34" s="113">
        <v>-5695</v>
      </c>
      <c r="P34" s="113">
        <v>-5676</v>
      </c>
      <c r="Q34" s="113">
        <v>-5647</v>
      </c>
      <c r="R34" s="113">
        <v>-6479</v>
      </c>
      <c r="S34" s="113">
        <v>-7887</v>
      </c>
      <c r="T34" s="113">
        <v>-589</v>
      </c>
      <c r="U34" s="113">
        <v>-2643</v>
      </c>
      <c r="V34" s="113">
        <v>0</v>
      </c>
      <c r="W34" s="113">
        <v>0</v>
      </c>
      <c r="X34" s="113">
        <v>0</v>
      </c>
      <c r="Y34" s="24">
        <v>0</v>
      </c>
      <c r="Z34" s="24">
        <v>0</v>
      </c>
    </row>
    <row r="35" spans="1:26">
      <c r="A35" s="9" t="s">
        <v>154</v>
      </c>
      <c r="B35" s="265" t="s">
        <v>155</v>
      </c>
      <c r="C35" s="113">
        <v>-12065</v>
      </c>
      <c r="D35" s="113">
        <v>-12315</v>
      </c>
      <c r="E35" s="113">
        <v>-12578</v>
      </c>
      <c r="F35" s="113">
        <v>-129142</v>
      </c>
      <c r="G35" s="113">
        <v>-21143</v>
      </c>
      <c r="H35" s="113">
        <v>-13992</v>
      </c>
      <c r="I35" s="113">
        <v>-43113</v>
      </c>
      <c r="J35" s="113">
        <v>-39046</v>
      </c>
      <c r="K35" s="113">
        <v>-10958</v>
      </c>
      <c r="L35" s="113">
        <v>-11132</v>
      </c>
      <c r="M35" s="113">
        <v>-31972</v>
      </c>
      <c r="N35" s="113">
        <v>-41421</v>
      </c>
      <c r="O35" s="113">
        <v>-37138</v>
      </c>
      <c r="P35" s="113">
        <v>-30439</v>
      </c>
      <c r="Q35" s="113">
        <v>-30742</v>
      </c>
      <c r="R35" s="113">
        <v>-30594</v>
      </c>
      <c r="S35" s="113">
        <v>-28715</v>
      </c>
      <c r="T35" s="113">
        <v>-27862</v>
      </c>
      <c r="U35" s="113">
        <v>-25296</v>
      </c>
      <c r="V35" s="113">
        <v>-16966</v>
      </c>
      <c r="W35" s="113">
        <v>-9653</v>
      </c>
      <c r="X35" s="113">
        <v>-9654</v>
      </c>
      <c r="Y35" s="24">
        <v>-9244</v>
      </c>
      <c r="Z35" s="24">
        <v>-9180</v>
      </c>
    </row>
    <row r="36" spans="1:26">
      <c r="A36" s="139" t="s">
        <v>156</v>
      </c>
      <c r="B36" s="284" t="s">
        <v>157</v>
      </c>
      <c r="C36" s="113">
        <v>-3608</v>
      </c>
      <c r="D36" s="113">
        <v>-3636</v>
      </c>
      <c r="E36" s="113">
        <v>-3672</v>
      </c>
      <c r="F36" s="113">
        <v>-3651</v>
      </c>
      <c r="G36" s="113">
        <v>-2920</v>
      </c>
      <c r="H36" s="113">
        <v>-1251</v>
      </c>
      <c r="I36" s="113">
        <v>-1239</v>
      </c>
      <c r="J36" s="113">
        <v>-1235</v>
      </c>
      <c r="K36" s="113">
        <v>-1358</v>
      </c>
      <c r="L36" s="113">
        <v>-1105</v>
      </c>
      <c r="M36" s="113">
        <v>-1205</v>
      </c>
      <c r="N36" s="113">
        <v>-1168</v>
      </c>
      <c r="O36" s="113">
        <v>2540</v>
      </c>
      <c r="P36" s="113">
        <v>-217</v>
      </c>
      <c r="Q36" s="113">
        <v>-3634</v>
      </c>
      <c r="R36" s="113">
        <v>-3427</v>
      </c>
      <c r="S36" s="113">
        <v>0</v>
      </c>
      <c r="T36" s="113">
        <v>-1</v>
      </c>
      <c r="U36" s="113">
        <v>-2882</v>
      </c>
      <c r="V36" s="113">
        <v>-2133</v>
      </c>
      <c r="W36" s="113">
        <v>0</v>
      </c>
      <c r="X36" s="24">
        <v>0</v>
      </c>
      <c r="Y36" s="24">
        <v>-1937</v>
      </c>
      <c r="Z36" s="24">
        <v>-1889</v>
      </c>
    </row>
    <row r="37" spans="1:26" ht="28.5" customHeight="1">
      <c r="A37" s="9" t="s">
        <v>385</v>
      </c>
      <c r="B37" s="284" t="s">
        <v>406</v>
      </c>
      <c r="C37" s="140"/>
      <c r="D37" s="140"/>
      <c r="E37" s="140"/>
      <c r="F37" s="140"/>
      <c r="G37" s="140">
        <v>0</v>
      </c>
      <c r="H37" s="140"/>
      <c r="I37" s="140">
        <v>0</v>
      </c>
      <c r="J37" s="140">
        <v>0</v>
      </c>
      <c r="K37" s="140">
        <v>0</v>
      </c>
      <c r="L37" s="140">
        <v>0</v>
      </c>
      <c r="M37" s="140">
        <v>0</v>
      </c>
      <c r="N37" s="140">
        <v>0</v>
      </c>
      <c r="O37" s="140">
        <v>0</v>
      </c>
      <c r="P37" s="140">
        <v>0</v>
      </c>
      <c r="Q37" s="140">
        <v>0</v>
      </c>
      <c r="R37" s="140">
        <v>0</v>
      </c>
      <c r="S37" s="140">
        <v>-128382</v>
      </c>
      <c r="T37" s="140">
        <v>0</v>
      </c>
      <c r="U37" s="140">
        <v>0</v>
      </c>
      <c r="V37" s="140">
        <v>0</v>
      </c>
      <c r="W37" s="140">
        <v>0</v>
      </c>
      <c r="X37" s="140">
        <v>0</v>
      </c>
      <c r="Y37" s="140">
        <v>0</v>
      </c>
      <c r="Z37" s="140">
        <v>0</v>
      </c>
    </row>
    <row r="38" spans="1:26">
      <c r="A38" s="11" t="s">
        <v>158</v>
      </c>
      <c r="B38" s="266" t="s">
        <v>159</v>
      </c>
      <c r="C38" s="135">
        <v>-649803</v>
      </c>
      <c r="D38" s="135">
        <v>-585234</v>
      </c>
      <c r="E38" s="135">
        <v>-594822</v>
      </c>
      <c r="F38" s="135">
        <v>-638078</v>
      </c>
      <c r="G38" s="135">
        <v>-724971</v>
      </c>
      <c r="H38" s="135">
        <v>-361404</v>
      </c>
      <c r="I38" s="135">
        <v>-393209</v>
      </c>
      <c r="J38" s="135">
        <v>-380088</v>
      </c>
      <c r="K38" s="135">
        <v>-386876</v>
      </c>
      <c r="L38" s="135">
        <v>-346838</v>
      </c>
      <c r="M38" s="135">
        <v>-384193</v>
      </c>
      <c r="N38" s="135">
        <v>-388959</v>
      </c>
      <c r="O38" s="135">
        <v>-409465</v>
      </c>
      <c r="P38" s="135">
        <f>+P17-Q17</f>
        <v>-408780</v>
      </c>
      <c r="Q38" s="135">
        <f t="shared" ref="Q38:Z38" si="4">SUM(Q26:Q37)</f>
        <v>-445891</v>
      </c>
      <c r="R38" s="135">
        <f t="shared" si="4"/>
        <v>-410220</v>
      </c>
      <c r="S38" s="135">
        <f t="shared" si="4"/>
        <v>-547118</v>
      </c>
      <c r="T38" s="135">
        <f t="shared" si="4"/>
        <v>-389392</v>
      </c>
      <c r="U38" s="135">
        <f t="shared" si="4"/>
        <v>-372971</v>
      </c>
      <c r="V38" s="135">
        <f t="shared" si="4"/>
        <v>-259802</v>
      </c>
      <c r="W38" s="135">
        <f t="shared" si="4"/>
        <v>-249811</v>
      </c>
      <c r="X38" s="135">
        <f t="shared" si="4"/>
        <v>-235847</v>
      </c>
      <c r="Y38" s="135">
        <f t="shared" si="4"/>
        <v>-220858</v>
      </c>
      <c r="Z38" s="135">
        <f t="shared" si="4"/>
        <v>-224009</v>
      </c>
    </row>
    <row r="39" spans="1:26">
      <c r="A39" s="9" t="s">
        <v>160</v>
      </c>
      <c r="B39" s="265" t="s">
        <v>161</v>
      </c>
      <c r="C39" s="113">
        <v>-61565</v>
      </c>
      <c r="D39" s="113">
        <v>-56157</v>
      </c>
      <c r="E39" s="113">
        <v>-54298</v>
      </c>
      <c r="F39" s="113">
        <v>-54238</v>
      </c>
      <c r="G39" s="113">
        <v>-25021</v>
      </c>
      <c r="H39" s="113">
        <v>-21811</v>
      </c>
      <c r="I39" s="113">
        <v>-22073</v>
      </c>
      <c r="J39" s="113">
        <v>-22124</v>
      </c>
      <c r="K39" s="113">
        <v>-22073</v>
      </c>
      <c r="L39" s="113">
        <v>-21701</v>
      </c>
      <c r="M39" s="113">
        <v>-21601</v>
      </c>
      <c r="N39" s="113">
        <v>-22182</v>
      </c>
      <c r="O39" s="113">
        <v>-22451</v>
      </c>
      <c r="P39" s="113">
        <v>-19338</v>
      </c>
      <c r="Q39" s="113">
        <v>-20535</v>
      </c>
      <c r="R39" s="113">
        <v>-19756</v>
      </c>
      <c r="S39" s="113">
        <v>-20447</v>
      </c>
      <c r="T39" s="113">
        <v>-18697</v>
      </c>
      <c r="U39" s="113">
        <v>-16909</v>
      </c>
      <c r="V39" s="113">
        <v>-12538</v>
      </c>
      <c r="W39" s="113">
        <v>-12770</v>
      </c>
      <c r="X39" s="113">
        <v>-12667</v>
      </c>
      <c r="Y39" s="24">
        <v>-13015</v>
      </c>
      <c r="Z39" s="24">
        <v>-12778</v>
      </c>
    </row>
    <row r="40" spans="1:26">
      <c r="A40" s="9" t="s">
        <v>162</v>
      </c>
      <c r="B40" s="265" t="s">
        <v>163</v>
      </c>
      <c r="C40" s="113">
        <v>-40339</v>
      </c>
      <c r="D40" s="113">
        <v>-74859</v>
      </c>
      <c r="E40" s="113">
        <v>-61457</v>
      </c>
      <c r="F40" s="113">
        <v>-51234</v>
      </c>
      <c r="G40" s="113">
        <v>-40467</v>
      </c>
      <c r="H40" s="113">
        <v>-19753</v>
      </c>
      <c r="I40" s="113">
        <v>-19656</v>
      </c>
      <c r="J40" s="113">
        <v>-18809</v>
      </c>
      <c r="K40" s="113">
        <v>-21491</v>
      </c>
      <c r="L40" s="113">
        <v>-16815</v>
      </c>
      <c r="M40" s="113">
        <v>-22492</v>
      </c>
      <c r="N40" s="113">
        <v>-25709</v>
      </c>
      <c r="O40" s="113">
        <v>-35317</v>
      </c>
      <c r="P40" s="113">
        <v>-33105</v>
      </c>
      <c r="Q40" s="113">
        <v>-32764</v>
      </c>
      <c r="R40" s="113">
        <v>-23331</v>
      </c>
      <c r="S40" s="113">
        <v>-23177</v>
      </c>
      <c r="T40" s="113">
        <v>-23025</v>
      </c>
      <c r="U40" s="113">
        <v>-18885</v>
      </c>
      <c r="V40" s="113">
        <v>-14779</v>
      </c>
      <c r="W40" s="113">
        <v>-14021</v>
      </c>
      <c r="X40" s="113">
        <v>-11702</v>
      </c>
      <c r="Y40" s="24">
        <v>-12212</v>
      </c>
      <c r="Z40" s="24">
        <v>-11830</v>
      </c>
    </row>
    <row r="41" spans="1:26" ht="15" thickBot="1">
      <c r="A41" s="11" t="s">
        <v>164</v>
      </c>
      <c r="B41" s="266" t="s">
        <v>165</v>
      </c>
      <c r="C41" s="135">
        <v>-101904</v>
      </c>
      <c r="D41" s="135">
        <v>-131016</v>
      </c>
      <c r="E41" s="135">
        <v>-115755</v>
      </c>
      <c r="F41" s="135">
        <v>-105472</v>
      </c>
      <c r="G41" s="135">
        <v>-65488</v>
      </c>
      <c r="H41" s="135">
        <v>-41564</v>
      </c>
      <c r="I41" s="135">
        <v>-41729</v>
      </c>
      <c r="J41" s="135">
        <v>-40933</v>
      </c>
      <c r="K41" s="135">
        <v>-43564</v>
      </c>
      <c r="L41" s="135">
        <v>-38516</v>
      </c>
      <c r="M41" s="135">
        <v>-44093</v>
      </c>
      <c r="N41" s="135">
        <v>-47891</v>
      </c>
      <c r="O41" s="135">
        <v>-57768</v>
      </c>
      <c r="P41" s="135">
        <f>+P20-Q20</f>
        <v>-52443</v>
      </c>
      <c r="Q41" s="135">
        <f>SUM(Q39:Q40)</f>
        <v>-53299</v>
      </c>
      <c r="R41" s="135">
        <f>SUM(R39:R40)</f>
        <v>-43087</v>
      </c>
      <c r="S41" s="135">
        <f t="shared" ref="S41:Z41" si="5">SUM(S39:S40)</f>
        <v>-43624</v>
      </c>
      <c r="T41" s="135">
        <f t="shared" si="5"/>
        <v>-41722</v>
      </c>
      <c r="U41" s="135">
        <f t="shared" si="5"/>
        <v>-35794</v>
      </c>
      <c r="V41" s="135">
        <f t="shared" si="5"/>
        <v>-27317</v>
      </c>
      <c r="W41" s="135">
        <f t="shared" si="5"/>
        <v>-26791</v>
      </c>
      <c r="X41" s="135">
        <f t="shared" si="5"/>
        <v>-24369</v>
      </c>
      <c r="Y41" s="135">
        <f t="shared" si="5"/>
        <v>-25227</v>
      </c>
      <c r="Z41" s="135">
        <f t="shared" si="5"/>
        <v>-24608</v>
      </c>
    </row>
    <row r="42" spans="1:26" ht="26.25" thickTop="1">
      <c r="A42" s="153" t="s">
        <v>407</v>
      </c>
      <c r="B42" s="267" t="s">
        <v>166</v>
      </c>
      <c r="C42" s="169">
        <v>-751707</v>
      </c>
      <c r="D42" s="169">
        <v>-716250</v>
      </c>
      <c r="E42" s="169">
        <v>-710577</v>
      </c>
      <c r="F42" s="169">
        <v>-743550</v>
      </c>
      <c r="G42" s="169">
        <v>-790459</v>
      </c>
      <c r="H42" s="169">
        <v>-402968</v>
      </c>
      <c r="I42" s="169">
        <v>-434938</v>
      </c>
      <c r="J42" s="169">
        <v>-421021</v>
      </c>
      <c r="K42" s="169">
        <v>-430440</v>
      </c>
      <c r="L42" s="169">
        <v>-385354</v>
      </c>
      <c r="M42" s="169">
        <v>-428286</v>
      </c>
      <c r="N42" s="169">
        <v>-436850</v>
      </c>
      <c r="O42" s="169">
        <v>-467233</v>
      </c>
      <c r="P42" s="169">
        <f>+P21-Q21</f>
        <v>-461223</v>
      </c>
      <c r="Q42" s="169">
        <f t="shared" ref="Q42:Z42" si="6">Q38+Q41</f>
        <v>-499190</v>
      </c>
      <c r="R42" s="169">
        <f t="shared" si="6"/>
        <v>-453307</v>
      </c>
      <c r="S42" s="169">
        <f t="shared" si="6"/>
        <v>-590742</v>
      </c>
      <c r="T42" s="169">
        <f t="shared" si="6"/>
        <v>-431114</v>
      </c>
      <c r="U42" s="169">
        <f t="shared" si="6"/>
        <v>-408765</v>
      </c>
      <c r="V42" s="169">
        <f t="shared" si="6"/>
        <v>-287119</v>
      </c>
      <c r="W42" s="169">
        <f t="shared" si="6"/>
        <v>-276602</v>
      </c>
      <c r="X42" s="169">
        <f t="shared" si="6"/>
        <v>-260216</v>
      </c>
      <c r="Y42" s="169">
        <f t="shared" si="6"/>
        <v>-246085</v>
      </c>
      <c r="Z42" s="169">
        <f t="shared" si="6"/>
        <v>-248617</v>
      </c>
    </row>
    <row r="51" spans="1:26" ht="18">
      <c r="A51" s="204" t="s">
        <v>447</v>
      </c>
    </row>
    <row r="53" spans="1:26">
      <c r="A53" s="13" t="s">
        <v>2</v>
      </c>
      <c r="B53" s="13" t="s">
        <v>3</v>
      </c>
    </row>
    <row r="54" spans="1:26" ht="30" customHeight="1">
      <c r="A54" s="233" t="s">
        <v>138</v>
      </c>
      <c r="B54" s="233" t="s">
        <v>139</v>
      </c>
      <c r="C54" s="197" t="s">
        <v>11</v>
      </c>
      <c r="D54" s="197" t="s">
        <v>10</v>
      </c>
      <c r="E54" s="197" t="s">
        <v>9</v>
      </c>
      <c r="F54" s="197" t="s">
        <v>8</v>
      </c>
      <c r="G54" s="197" t="s">
        <v>7</v>
      </c>
      <c r="H54" s="197" t="s">
        <v>6</v>
      </c>
      <c r="I54" s="197" t="s">
        <v>367</v>
      </c>
      <c r="J54" s="197" t="s">
        <v>379</v>
      </c>
      <c r="K54" s="197" t="s">
        <v>400</v>
      </c>
      <c r="L54" s="197" t="s">
        <v>418</v>
      </c>
      <c r="M54" s="197" t="s">
        <v>430</v>
      </c>
      <c r="N54" s="197" t="s">
        <v>437</v>
      </c>
      <c r="O54" s="197" t="s">
        <v>439</v>
      </c>
      <c r="P54" s="197" t="s">
        <v>441</v>
      </c>
      <c r="Q54" s="197" t="s">
        <v>445</v>
      </c>
      <c r="R54" s="197" t="s">
        <v>449</v>
      </c>
      <c r="S54" s="197" t="s">
        <v>451</v>
      </c>
      <c r="T54" s="197">
        <v>43281</v>
      </c>
      <c r="U54" s="197">
        <v>43373</v>
      </c>
      <c r="V54" s="197">
        <v>43464</v>
      </c>
      <c r="W54" s="197">
        <v>43555</v>
      </c>
      <c r="X54" s="197">
        <v>43646</v>
      </c>
      <c r="Y54" s="197">
        <v>43738</v>
      </c>
      <c r="Z54" s="197">
        <v>43830</v>
      </c>
    </row>
    <row r="55" spans="1:26">
      <c r="A55" s="9" t="s">
        <v>378</v>
      </c>
      <c r="B55" s="200" t="s">
        <v>370</v>
      </c>
      <c r="C55" s="24">
        <v>-129932</v>
      </c>
      <c r="D55" s="24">
        <v>-252735</v>
      </c>
      <c r="E55" s="24">
        <v>-385797</v>
      </c>
      <c r="F55" s="24">
        <v>-522290</v>
      </c>
      <c r="G55" s="24">
        <v>-135643</v>
      </c>
      <c r="H55" s="24">
        <v>-353355</v>
      </c>
      <c r="I55" s="24">
        <v>-546328</v>
      </c>
      <c r="J55" s="24">
        <v>-740248</v>
      </c>
      <c r="K55" s="24">
        <v>-219923</v>
      </c>
      <c r="L55" s="24">
        <v>-477136</v>
      </c>
      <c r="M55" s="24">
        <v>-692994</v>
      </c>
      <c r="N55" s="24">
        <v>-901432</v>
      </c>
      <c r="O55" s="24">
        <v>-216103</v>
      </c>
      <c r="P55" s="24">
        <v>-422211</v>
      </c>
      <c r="Q55" s="24">
        <v>-632411</v>
      </c>
      <c r="R55" s="24">
        <v>-832005</v>
      </c>
      <c r="S55" s="24">
        <v>-207741</v>
      </c>
      <c r="T55" s="24">
        <v>-414348</v>
      </c>
      <c r="U55" s="24">
        <v>-627184</v>
      </c>
      <c r="V55" s="24">
        <v>-1057189</v>
      </c>
      <c r="W55" s="24">
        <v>-338585</v>
      </c>
      <c r="X55" s="24">
        <v>-674306</v>
      </c>
      <c r="Y55" s="24">
        <v>-1016328</v>
      </c>
      <c r="Z55" s="24">
        <v>-1368777</v>
      </c>
    </row>
    <row r="56" spans="1:26">
      <c r="A56" s="9" t="s">
        <v>140</v>
      </c>
      <c r="B56" s="200" t="s">
        <v>141</v>
      </c>
      <c r="C56" s="24">
        <v>-9056</v>
      </c>
      <c r="D56" s="24">
        <v>-21523</v>
      </c>
      <c r="E56" s="24">
        <v>-37252</v>
      </c>
      <c r="F56" s="24">
        <v>-47558</v>
      </c>
      <c r="G56" s="24">
        <v>-6633</v>
      </c>
      <c r="H56" s="24">
        <v>-19755</v>
      </c>
      <c r="I56" s="24">
        <v>-55247</v>
      </c>
      <c r="J56" s="24">
        <v>-94866</v>
      </c>
      <c r="K56" s="24">
        <v>-22734</v>
      </c>
      <c r="L56" s="24">
        <v>-44660</v>
      </c>
      <c r="M56" s="24">
        <v>-71315</v>
      </c>
      <c r="N56" s="24">
        <v>-92664</v>
      </c>
      <c r="O56" s="24">
        <v>-15664</v>
      </c>
      <c r="P56" s="24">
        <v>-36564</v>
      </c>
      <c r="Q56" s="24">
        <v>-55870</v>
      </c>
      <c r="R56" s="24">
        <v>-92379</v>
      </c>
      <c r="S56" s="24">
        <v>-23168</v>
      </c>
      <c r="T56" s="24">
        <v>-50635</v>
      </c>
      <c r="U56" s="24">
        <v>-67040</v>
      </c>
      <c r="V56" s="24">
        <v>-107498</v>
      </c>
      <c r="W56" s="24">
        <v>-24391</v>
      </c>
      <c r="X56" s="24">
        <v>-76547</v>
      </c>
      <c r="Y56" s="24">
        <v>-106602</v>
      </c>
      <c r="Z56" s="24">
        <v>-146983</v>
      </c>
    </row>
    <row r="57" spans="1:26">
      <c r="A57" s="9" t="s">
        <v>142</v>
      </c>
      <c r="B57" s="207" t="s">
        <v>143</v>
      </c>
      <c r="C57" s="24">
        <v>-19470</v>
      </c>
      <c r="D57" s="24">
        <v>-38792</v>
      </c>
      <c r="E57" s="24">
        <v>-58931</v>
      </c>
      <c r="F57" s="24">
        <v>-81811</v>
      </c>
      <c r="G57" s="24">
        <v>-20607</v>
      </c>
      <c r="H57" s="24">
        <v>-49174</v>
      </c>
      <c r="I57" s="24">
        <v>-84334</v>
      </c>
      <c r="J57" s="24">
        <v>-129567</v>
      </c>
      <c r="K57" s="113">
        <v>-28837</v>
      </c>
      <c r="L57" s="113">
        <v>-64649</v>
      </c>
      <c r="M57" s="113">
        <v>-100718</v>
      </c>
      <c r="N57" s="113">
        <v>-144518</v>
      </c>
      <c r="O57" s="113">
        <v>-26652</v>
      </c>
      <c r="P57" s="24">
        <v>-54743</v>
      </c>
      <c r="Q57" s="24">
        <v>-85135</v>
      </c>
      <c r="R57" s="24">
        <v>-131450</v>
      </c>
      <c r="S57" s="24">
        <v>-24824</v>
      </c>
      <c r="T57" s="24">
        <v>-52044</v>
      </c>
      <c r="U57" s="24">
        <v>-83347</v>
      </c>
      <c r="V57" s="24">
        <v>-152399</v>
      </c>
      <c r="W57" s="24">
        <v>-47573</v>
      </c>
      <c r="X57" s="24">
        <v>-119036</v>
      </c>
      <c r="Y57" s="24">
        <v>-198838</v>
      </c>
      <c r="Z57" s="24">
        <v>-288778</v>
      </c>
    </row>
    <row r="58" spans="1:26">
      <c r="A58" s="9" t="s">
        <v>144</v>
      </c>
      <c r="B58" s="200" t="s">
        <v>145</v>
      </c>
      <c r="C58" s="24">
        <v>-23094</v>
      </c>
      <c r="D58" s="24">
        <v>-45908</v>
      </c>
      <c r="E58" s="24">
        <v>-66869</v>
      </c>
      <c r="F58" s="24">
        <v>-90416</v>
      </c>
      <c r="G58" s="24">
        <v>-22398</v>
      </c>
      <c r="H58" s="24">
        <v>-58942</v>
      </c>
      <c r="I58" s="24">
        <v>-100815</v>
      </c>
      <c r="J58" s="24">
        <v>-146688</v>
      </c>
      <c r="K58" s="113">
        <v>-44597</v>
      </c>
      <c r="L58" s="113">
        <v>-89098</v>
      </c>
      <c r="M58" s="113">
        <v>-132085</v>
      </c>
      <c r="N58" s="113">
        <v>-181323</v>
      </c>
      <c r="O58" s="113">
        <v>-37459</v>
      </c>
      <c r="P58" s="24">
        <v>-80775</v>
      </c>
      <c r="Q58" s="24">
        <v>-121290</v>
      </c>
      <c r="R58" s="24">
        <v>-163294</v>
      </c>
      <c r="S58" s="24">
        <v>-37283</v>
      </c>
      <c r="T58" s="24">
        <v>-71786</v>
      </c>
      <c r="U58" s="24">
        <v>-107036</v>
      </c>
      <c r="V58" s="24">
        <v>-158268</v>
      </c>
      <c r="W58" s="24"/>
      <c r="X58" s="24"/>
      <c r="Y58" s="24"/>
      <c r="Z58" s="24"/>
    </row>
    <row r="59" spans="1:26">
      <c r="A59" s="9" t="s">
        <v>575</v>
      </c>
      <c r="B59" s="200" t="s">
        <v>576</v>
      </c>
      <c r="C59" s="24"/>
      <c r="D59" s="24"/>
      <c r="E59" s="24"/>
      <c r="F59" s="24"/>
      <c r="G59" s="24"/>
      <c r="H59" s="24"/>
      <c r="I59" s="24"/>
      <c r="J59" s="24"/>
      <c r="K59" s="113"/>
      <c r="L59" s="113"/>
      <c r="M59" s="113"/>
      <c r="N59" s="113"/>
      <c r="O59" s="113"/>
      <c r="P59" s="24"/>
      <c r="Q59" s="24"/>
      <c r="R59" s="24"/>
      <c r="S59" s="24"/>
      <c r="T59" s="24"/>
      <c r="U59" s="24"/>
      <c r="V59" s="24"/>
      <c r="W59" s="24">
        <v>-27477</v>
      </c>
      <c r="X59" s="24">
        <v>-48392</v>
      </c>
      <c r="Y59" s="24">
        <v>-73629</v>
      </c>
      <c r="Z59" s="24">
        <v>-97414</v>
      </c>
    </row>
    <row r="60" spans="1:26">
      <c r="A60" s="9" t="s">
        <v>146</v>
      </c>
      <c r="B60" s="200" t="s">
        <v>147</v>
      </c>
      <c r="C60" s="24">
        <v>-30669</v>
      </c>
      <c r="D60" s="24">
        <v>-62264</v>
      </c>
      <c r="E60" s="24">
        <v>-98032</v>
      </c>
      <c r="F60" s="24">
        <v>-144150</v>
      </c>
      <c r="G60" s="24">
        <v>-54667</v>
      </c>
      <c r="H60" s="24">
        <v>-98963</v>
      </c>
      <c r="I60" s="24">
        <v>-151565</v>
      </c>
      <c r="J60" s="53">
        <v>-205912</v>
      </c>
      <c r="K60" s="113">
        <v>-50424</v>
      </c>
      <c r="L60" s="113">
        <v>-93654</v>
      </c>
      <c r="M60" s="113">
        <v>-141331</v>
      </c>
      <c r="N60" s="113">
        <v>-184302</v>
      </c>
      <c r="O60" s="113">
        <v>-42685</v>
      </c>
      <c r="P60" s="24">
        <v>-85885</v>
      </c>
      <c r="Q60" s="24">
        <v>-112033</v>
      </c>
      <c r="R60" s="24">
        <v>-153445</v>
      </c>
      <c r="S60" s="24">
        <v>-42280</v>
      </c>
      <c r="T60" s="24">
        <v>-89364</v>
      </c>
      <c r="U60" s="24">
        <v>-134647</v>
      </c>
      <c r="V60" s="24">
        <v>-235954</v>
      </c>
      <c r="W60" s="24">
        <v>-58213</v>
      </c>
      <c r="X60" s="24">
        <v>-148125</v>
      </c>
      <c r="Y60" s="24">
        <v>-232386</v>
      </c>
      <c r="Z60" s="24">
        <v>-351764</v>
      </c>
    </row>
    <row r="61" spans="1:26">
      <c r="A61" s="22" t="s">
        <v>148</v>
      </c>
      <c r="B61" s="207" t="s">
        <v>149</v>
      </c>
      <c r="C61" s="24">
        <v>-411</v>
      </c>
      <c r="D61" s="24">
        <v>-862</v>
      </c>
      <c r="E61" s="24">
        <v>-1197</v>
      </c>
      <c r="F61" s="24">
        <v>-1857</v>
      </c>
      <c r="G61" s="24">
        <v>-528</v>
      </c>
      <c r="H61" s="24">
        <v>-1502</v>
      </c>
      <c r="I61" s="24">
        <v>-3047</v>
      </c>
      <c r="J61" s="24">
        <v>-4950</v>
      </c>
      <c r="K61" s="113">
        <v>-1731</v>
      </c>
      <c r="L61" s="113">
        <v>-4533</v>
      </c>
      <c r="M61" s="113">
        <v>-6794</v>
      </c>
      <c r="N61" s="113">
        <v>-9425</v>
      </c>
      <c r="O61" s="113">
        <v>-2513</v>
      </c>
      <c r="P61" s="113">
        <v>-5722</v>
      </c>
      <c r="Q61" s="113">
        <v>-8239</v>
      </c>
      <c r="R61" s="113">
        <v>-11073</v>
      </c>
      <c r="S61" s="113">
        <v>-2318</v>
      </c>
      <c r="T61" s="113">
        <v>-5913</v>
      </c>
      <c r="U61" s="113">
        <v>-8792</v>
      </c>
      <c r="V61" s="113">
        <v>-13599</v>
      </c>
      <c r="W61" s="113">
        <v>-5781</v>
      </c>
      <c r="X61" s="113">
        <v>-11079</v>
      </c>
      <c r="Y61" s="113">
        <v>-16586</v>
      </c>
      <c r="Z61" s="113">
        <v>-21934</v>
      </c>
    </row>
    <row r="62" spans="1:26">
      <c r="A62" s="22" t="s">
        <v>150</v>
      </c>
      <c r="B62" s="207" t="s">
        <v>151</v>
      </c>
      <c r="C62" s="24">
        <v>-308</v>
      </c>
      <c r="D62" s="24">
        <v>-533</v>
      </c>
      <c r="E62" s="24">
        <v>-732</v>
      </c>
      <c r="F62" s="24">
        <v>-886</v>
      </c>
      <c r="G62" s="24">
        <v>-227</v>
      </c>
      <c r="H62" s="24">
        <v>-1162</v>
      </c>
      <c r="I62" s="24">
        <v>-2457</v>
      </c>
      <c r="J62" s="24">
        <v>-3696</v>
      </c>
      <c r="K62" s="113">
        <v>-1474</v>
      </c>
      <c r="L62" s="113">
        <v>-1858</v>
      </c>
      <c r="M62" s="113">
        <v>-2799</v>
      </c>
      <c r="N62" s="113">
        <v>-3544</v>
      </c>
      <c r="O62" s="113">
        <v>-663</v>
      </c>
      <c r="P62" s="113">
        <v>-1512</v>
      </c>
      <c r="Q62" s="113">
        <v>-2610</v>
      </c>
      <c r="R62" s="113">
        <v>-3448</v>
      </c>
      <c r="S62" s="113">
        <v>-668</v>
      </c>
      <c r="T62" s="113">
        <v>-1556</v>
      </c>
      <c r="U62" s="113">
        <v>-2340</v>
      </c>
      <c r="V62" s="113">
        <v>-4091</v>
      </c>
      <c r="W62" s="113">
        <v>-2208</v>
      </c>
      <c r="X62" s="113">
        <v>-4203</v>
      </c>
      <c r="Y62" s="113">
        <v>-5354</v>
      </c>
      <c r="Z62" s="113">
        <v>-7016</v>
      </c>
    </row>
    <row r="63" spans="1:26" ht="27" customHeight="1">
      <c r="A63" s="22" t="s">
        <v>152</v>
      </c>
      <c r="B63" s="207" t="s">
        <v>153</v>
      </c>
      <c r="C63" s="24">
        <v>0</v>
      </c>
      <c r="D63" s="24">
        <v>0</v>
      </c>
      <c r="E63" s="24">
        <v>0</v>
      </c>
      <c r="F63" s="24">
        <v>0</v>
      </c>
      <c r="G63" s="24">
        <v>0</v>
      </c>
      <c r="H63" s="24">
        <v>-2643</v>
      </c>
      <c r="I63" s="24">
        <v>-3232</v>
      </c>
      <c r="J63" s="24">
        <v>-11119</v>
      </c>
      <c r="K63" s="113">
        <v>-6479</v>
      </c>
      <c r="L63" s="113">
        <v>-12126</v>
      </c>
      <c r="M63" s="113">
        <v>-17802</v>
      </c>
      <c r="N63" s="113">
        <v>-23497</v>
      </c>
      <c r="O63" s="113">
        <v>-4631</v>
      </c>
      <c r="P63" s="113">
        <v>-9974</v>
      </c>
      <c r="Q63" s="113">
        <v>-14399</v>
      </c>
      <c r="R63" s="113">
        <v>-19453</v>
      </c>
      <c r="S63" s="113">
        <v>-1525</v>
      </c>
      <c r="T63" s="113">
        <v>-3018</v>
      </c>
      <c r="U63" s="113">
        <v>-4439</v>
      </c>
      <c r="V63" s="113">
        <v>-6735</v>
      </c>
      <c r="W63" s="113">
        <v>-1057</v>
      </c>
      <c r="X63" s="113">
        <v>-2169</v>
      </c>
      <c r="Y63" s="113">
        <v>-3417</v>
      </c>
      <c r="Z63" s="113">
        <v>-4604</v>
      </c>
    </row>
    <row r="64" spans="1:26">
      <c r="A64" s="9" t="s">
        <v>154</v>
      </c>
      <c r="B64" s="200" t="s">
        <v>155</v>
      </c>
      <c r="C64" s="24">
        <v>-9180</v>
      </c>
      <c r="D64" s="24">
        <v>-18424</v>
      </c>
      <c r="E64" s="24">
        <v>-28078</v>
      </c>
      <c r="F64" s="24">
        <v>-37731</v>
      </c>
      <c r="G64" s="24">
        <v>-16966</v>
      </c>
      <c r="H64" s="24">
        <v>-42262</v>
      </c>
      <c r="I64" s="24">
        <v>-70124</v>
      </c>
      <c r="J64" s="24">
        <v>-98839</v>
      </c>
      <c r="K64" s="113">
        <v>-30594</v>
      </c>
      <c r="L64" s="113">
        <v>-61336</v>
      </c>
      <c r="M64" s="113">
        <v>-91775</v>
      </c>
      <c r="N64" s="113">
        <v>-128913</v>
      </c>
      <c r="O64" s="113">
        <v>-41421</v>
      </c>
      <c r="P64" s="113">
        <v>-73393</v>
      </c>
      <c r="Q64" s="113">
        <v>-84525</v>
      </c>
      <c r="R64" s="113">
        <v>-95483</v>
      </c>
      <c r="S64" s="113">
        <v>-39046</v>
      </c>
      <c r="T64" s="113">
        <v>-82159</v>
      </c>
      <c r="U64" s="113">
        <v>-96151</v>
      </c>
      <c r="V64" s="113">
        <v>-117294</v>
      </c>
      <c r="W64" s="113">
        <v>-129142</v>
      </c>
      <c r="X64" s="113">
        <v>-141720</v>
      </c>
      <c r="Y64" s="113">
        <v>-154035</v>
      </c>
      <c r="Z64" s="113">
        <v>-166100</v>
      </c>
    </row>
    <row r="65" spans="1:26">
      <c r="A65" s="139" t="s">
        <v>156</v>
      </c>
      <c r="B65" s="213" t="s">
        <v>157</v>
      </c>
      <c r="C65" s="24">
        <v>-1889</v>
      </c>
      <c r="D65" s="24">
        <v>-3826</v>
      </c>
      <c r="E65" s="24">
        <v>-3826</v>
      </c>
      <c r="F65" s="24">
        <v>-3826</v>
      </c>
      <c r="G65" s="24">
        <v>-2133</v>
      </c>
      <c r="H65" s="24">
        <v>-5015</v>
      </c>
      <c r="I65" s="24">
        <v>-5016</v>
      </c>
      <c r="J65" s="24">
        <v>-5016</v>
      </c>
      <c r="K65" s="113">
        <v>-3427</v>
      </c>
      <c r="L65" s="113">
        <v>-7061</v>
      </c>
      <c r="M65" s="113">
        <v>-7278</v>
      </c>
      <c r="N65" s="113">
        <v>-4738</v>
      </c>
      <c r="O65" s="113">
        <v>-1168</v>
      </c>
      <c r="P65" s="113">
        <v>-2373</v>
      </c>
      <c r="Q65" s="113">
        <v>-3478</v>
      </c>
      <c r="R65" s="113">
        <v>-4836</v>
      </c>
      <c r="S65" s="113">
        <v>-1235</v>
      </c>
      <c r="T65" s="113">
        <v>-2474</v>
      </c>
      <c r="U65" s="113">
        <v>-3725</v>
      </c>
      <c r="V65" s="113">
        <v>-6645</v>
      </c>
      <c r="W65" s="113">
        <v>-3651</v>
      </c>
      <c r="X65" s="113">
        <v>-7323</v>
      </c>
      <c r="Y65" s="113">
        <v>-10959</v>
      </c>
      <c r="Z65" s="113">
        <v>-14567</v>
      </c>
    </row>
    <row r="66" spans="1:26" ht="38.25" customHeight="1">
      <c r="A66" s="9" t="s">
        <v>385</v>
      </c>
      <c r="B66" s="213" t="s">
        <v>406</v>
      </c>
      <c r="C66" s="140">
        <v>0</v>
      </c>
      <c r="D66" s="140">
        <v>0</v>
      </c>
      <c r="E66" s="140">
        <v>0</v>
      </c>
      <c r="F66" s="140">
        <v>0</v>
      </c>
      <c r="G66" s="140">
        <v>0</v>
      </c>
      <c r="H66" s="140">
        <v>0</v>
      </c>
      <c r="I66" s="140">
        <v>0</v>
      </c>
      <c r="J66" s="140">
        <v>-128382</v>
      </c>
      <c r="K66" s="140">
        <v>0</v>
      </c>
      <c r="L66" s="140">
        <v>0</v>
      </c>
      <c r="M66" s="140">
        <v>0</v>
      </c>
      <c r="N66" s="140">
        <v>0</v>
      </c>
      <c r="O66" s="140">
        <v>0</v>
      </c>
      <c r="P66" s="140">
        <v>0</v>
      </c>
      <c r="Q66" s="140">
        <v>0</v>
      </c>
      <c r="R66" s="140"/>
      <c r="S66" s="140"/>
      <c r="T66" s="140"/>
      <c r="U66" s="140"/>
      <c r="V66" s="140"/>
      <c r="W66" s="140"/>
      <c r="X66" s="140"/>
      <c r="Y66" s="140"/>
      <c r="Z66" s="140"/>
    </row>
    <row r="67" spans="1:26">
      <c r="A67" s="11" t="s">
        <v>158</v>
      </c>
      <c r="B67" s="201" t="s">
        <v>159</v>
      </c>
      <c r="C67" s="135">
        <v>-224009</v>
      </c>
      <c r="D67" s="135">
        <v>-444867</v>
      </c>
      <c r="E67" s="135">
        <v>-680714</v>
      </c>
      <c r="F67" s="135">
        <v>-930525</v>
      </c>
      <c r="G67" s="135">
        <v>-259802</v>
      </c>
      <c r="H67" s="135">
        <v>-632773</v>
      </c>
      <c r="I67" s="135">
        <v>-1022165</v>
      </c>
      <c r="J67" s="135">
        <v>-1569283</v>
      </c>
      <c r="K67" s="135">
        <v>-410220</v>
      </c>
      <c r="L67" s="135">
        <v>-856111</v>
      </c>
      <c r="M67" s="135">
        <v>-1264891</v>
      </c>
      <c r="N67" s="135">
        <v>-1674356</v>
      </c>
      <c r="O67" s="135">
        <v>-388959</v>
      </c>
      <c r="P67" s="135">
        <v>-773152</v>
      </c>
      <c r="Q67" s="135">
        <v>-1119990</v>
      </c>
      <c r="R67" s="135">
        <v>-1506866</v>
      </c>
      <c r="S67" s="135">
        <v>-380088</v>
      </c>
      <c r="T67" s="135">
        <v>-773297</v>
      </c>
      <c r="U67" s="135">
        <v>-1134701</v>
      </c>
      <c r="V67" s="135">
        <v>-1859672</v>
      </c>
      <c r="W67" s="135">
        <v>-638078</v>
      </c>
      <c r="X67" s="135">
        <v>-1232900</v>
      </c>
      <c r="Y67" s="135">
        <v>-1818134</v>
      </c>
      <c r="Z67" s="135">
        <v>-2467937</v>
      </c>
    </row>
    <row r="68" spans="1:26">
      <c r="A68" s="9" t="s">
        <v>160</v>
      </c>
      <c r="B68" s="200" t="s">
        <v>161</v>
      </c>
      <c r="C68" s="24">
        <v>-12778</v>
      </c>
      <c r="D68" s="24">
        <v>-25793</v>
      </c>
      <c r="E68" s="24">
        <v>-38460</v>
      </c>
      <c r="F68" s="24">
        <v>-51230</v>
      </c>
      <c r="G68" s="24">
        <v>-12538</v>
      </c>
      <c r="H68" s="24">
        <v>-29447</v>
      </c>
      <c r="I68" s="24">
        <v>-48144</v>
      </c>
      <c r="J68" s="24">
        <v>-68591</v>
      </c>
      <c r="K68" s="113">
        <v>-19756</v>
      </c>
      <c r="L68" s="113">
        <v>-40291</v>
      </c>
      <c r="M68" s="113">
        <v>-59629</v>
      </c>
      <c r="N68" s="113">
        <v>-82080</v>
      </c>
      <c r="O68" s="113">
        <v>-22182</v>
      </c>
      <c r="P68" s="113">
        <v>-43783</v>
      </c>
      <c r="Q68" s="113">
        <v>-65484</v>
      </c>
      <c r="R68" s="113">
        <v>-87557</v>
      </c>
      <c r="S68" s="113">
        <v>-22124</v>
      </c>
      <c r="T68" s="113">
        <v>-44197</v>
      </c>
      <c r="U68" s="113">
        <v>-66008</v>
      </c>
      <c r="V68" s="113">
        <v>-91029</v>
      </c>
      <c r="W68" s="113">
        <v>-54238</v>
      </c>
      <c r="X68" s="113">
        <v>-108536</v>
      </c>
      <c r="Y68" s="113">
        <v>-164693</v>
      </c>
      <c r="Z68" s="113">
        <v>-226258</v>
      </c>
    </row>
    <row r="69" spans="1:26">
      <c r="A69" s="9" t="s">
        <v>162</v>
      </c>
      <c r="B69" s="200" t="s">
        <v>163</v>
      </c>
      <c r="C69" s="24">
        <v>-11830</v>
      </c>
      <c r="D69" s="24">
        <v>-24042</v>
      </c>
      <c r="E69" s="24">
        <v>-35744</v>
      </c>
      <c r="F69" s="24">
        <v>-49765</v>
      </c>
      <c r="G69" s="24">
        <v>-14779</v>
      </c>
      <c r="H69" s="24">
        <v>-33664</v>
      </c>
      <c r="I69" s="24">
        <v>-56689</v>
      </c>
      <c r="J69" s="24">
        <v>-79866</v>
      </c>
      <c r="K69" s="113">
        <v>-23331</v>
      </c>
      <c r="L69" s="113">
        <v>-56095</v>
      </c>
      <c r="M69" s="113">
        <v>-89200</v>
      </c>
      <c r="N69" s="113">
        <v>-124517</v>
      </c>
      <c r="O69" s="113">
        <v>-25709</v>
      </c>
      <c r="P69" s="113">
        <v>-48201</v>
      </c>
      <c r="Q69" s="113">
        <v>-65016</v>
      </c>
      <c r="R69" s="113">
        <v>-86507</v>
      </c>
      <c r="S69" s="113">
        <v>-18809</v>
      </c>
      <c r="T69" s="113">
        <v>-38465</v>
      </c>
      <c r="U69" s="113">
        <v>-58218</v>
      </c>
      <c r="V69" s="113">
        <v>-98685</v>
      </c>
      <c r="W69" s="113">
        <v>-51234</v>
      </c>
      <c r="X69" s="113">
        <v>-112691</v>
      </c>
      <c r="Y69" s="113">
        <v>-187550</v>
      </c>
      <c r="Z69" s="113">
        <v>-227889</v>
      </c>
    </row>
    <row r="70" spans="1:26" ht="15" thickBot="1">
      <c r="A70" s="11" t="s">
        <v>164</v>
      </c>
      <c r="B70" s="201" t="s">
        <v>165</v>
      </c>
      <c r="C70" s="135">
        <v>-24608</v>
      </c>
      <c r="D70" s="135">
        <v>-49835</v>
      </c>
      <c r="E70" s="135">
        <v>-74204</v>
      </c>
      <c r="F70" s="135">
        <v>-100995</v>
      </c>
      <c r="G70" s="135">
        <v>-27317</v>
      </c>
      <c r="H70" s="135">
        <v>-63111</v>
      </c>
      <c r="I70" s="135">
        <v>-104833</v>
      </c>
      <c r="J70" s="135">
        <v>-148457</v>
      </c>
      <c r="K70" s="135">
        <v>-43087</v>
      </c>
      <c r="L70" s="135">
        <v>-96386</v>
      </c>
      <c r="M70" s="135">
        <v>-148829</v>
      </c>
      <c r="N70" s="135">
        <v>-206597</v>
      </c>
      <c r="O70" s="135">
        <v>-47891</v>
      </c>
      <c r="P70" s="135">
        <v>-91984</v>
      </c>
      <c r="Q70" s="135">
        <v>-130500</v>
      </c>
      <c r="R70" s="135">
        <v>-174064</v>
      </c>
      <c r="S70" s="135">
        <v>-40933</v>
      </c>
      <c r="T70" s="135">
        <v>-82662</v>
      </c>
      <c r="U70" s="135">
        <v>-124226</v>
      </c>
      <c r="V70" s="135">
        <v>-189714</v>
      </c>
      <c r="W70" s="135">
        <v>-105472</v>
      </c>
      <c r="X70" s="135">
        <v>-221227</v>
      </c>
      <c r="Y70" s="135">
        <v>-352243</v>
      </c>
      <c r="Z70" s="135">
        <v>-454147</v>
      </c>
    </row>
    <row r="71" spans="1:26" ht="26.25" thickTop="1">
      <c r="A71" s="153" t="s">
        <v>407</v>
      </c>
      <c r="B71" s="202" t="s">
        <v>166</v>
      </c>
      <c r="C71" s="169">
        <v>-248617</v>
      </c>
      <c r="D71" s="169">
        <v>-494702</v>
      </c>
      <c r="E71" s="169">
        <v>-754918</v>
      </c>
      <c r="F71" s="169">
        <v>-1031520</v>
      </c>
      <c r="G71" s="169">
        <v>-287119</v>
      </c>
      <c r="H71" s="169">
        <v>-695884</v>
      </c>
      <c r="I71" s="169">
        <v>-1126998</v>
      </c>
      <c r="J71" s="169">
        <v>-1717740</v>
      </c>
      <c r="K71" s="169">
        <v>-453307</v>
      </c>
      <c r="L71" s="169">
        <v>-952497</v>
      </c>
      <c r="M71" s="169">
        <v>-1413720</v>
      </c>
      <c r="N71" s="169">
        <v>-1880953</v>
      </c>
      <c r="O71" s="169">
        <v>-436850</v>
      </c>
      <c r="P71" s="169">
        <v>-865136</v>
      </c>
      <c r="Q71" s="169">
        <v>-1250490</v>
      </c>
      <c r="R71" s="169">
        <v>-1680930</v>
      </c>
      <c r="S71" s="169">
        <v>-421021</v>
      </c>
      <c r="T71" s="169">
        <v>-855959</v>
      </c>
      <c r="U71" s="169">
        <v>-1258927</v>
      </c>
      <c r="V71" s="169">
        <v>-2049386</v>
      </c>
      <c r="W71" s="169">
        <v>-743550</v>
      </c>
      <c r="X71" s="169">
        <v>-1454127</v>
      </c>
      <c r="Y71" s="169">
        <v>-2170377</v>
      </c>
      <c r="Z71" s="169">
        <v>-2922084</v>
      </c>
    </row>
    <row r="72" spans="1:26">
      <c r="B72" s="214"/>
      <c r="C72" s="24"/>
      <c r="D72" s="24"/>
      <c r="E72" s="24"/>
      <c r="F72" s="24"/>
      <c r="G72" s="24"/>
      <c r="H72" s="24"/>
      <c r="I72" s="24"/>
      <c r="J72" s="24"/>
      <c r="K72" s="24"/>
      <c r="L72" s="24"/>
      <c r="M72" s="24"/>
      <c r="N72" s="24"/>
      <c r="O72" s="24"/>
      <c r="P72" s="24"/>
      <c r="Q72" s="24"/>
      <c r="R72" s="24"/>
      <c r="S72" s="24"/>
      <c r="T72" s="24"/>
      <c r="U72" s="24"/>
      <c r="V72" s="24"/>
      <c r="W72" s="24"/>
      <c r="X72" s="24"/>
      <c r="Y72" s="24"/>
      <c r="Z72" s="24"/>
    </row>
    <row r="73" spans="1:26">
      <c r="A73" s="170"/>
      <c r="B73" s="170"/>
      <c r="C73" s="24"/>
      <c r="D73" s="24"/>
      <c r="E73" s="24"/>
      <c r="F73" s="24"/>
      <c r="G73" s="24"/>
      <c r="H73" s="24"/>
      <c r="I73" s="24"/>
      <c r="J73" s="24"/>
      <c r="K73" s="24"/>
      <c r="L73" s="24"/>
      <c r="M73" s="24"/>
      <c r="N73" s="24"/>
      <c r="O73" s="24"/>
      <c r="P73" s="24"/>
      <c r="Q73" s="24"/>
      <c r="R73" s="24"/>
      <c r="S73" s="24"/>
      <c r="T73" s="24"/>
      <c r="U73" s="24"/>
      <c r="V73" s="24"/>
      <c r="W73" s="24"/>
      <c r="X73" s="24"/>
      <c r="Y73" s="24"/>
      <c r="Z73" s="24"/>
    </row>
    <row r="74" spans="1:26">
      <c r="A74" s="13" t="s">
        <v>54</v>
      </c>
      <c r="B74" s="13" t="s">
        <v>55</v>
      </c>
      <c r="C74" s="51"/>
      <c r="D74" s="51"/>
      <c r="E74" s="51"/>
      <c r="F74" s="51"/>
      <c r="G74" s="51"/>
      <c r="H74" s="51"/>
      <c r="I74" s="51"/>
      <c r="J74" s="51"/>
      <c r="K74" s="51"/>
      <c r="L74" s="51"/>
      <c r="M74" s="51"/>
      <c r="N74" s="51"/>
      <c r="O74" s="51"/>
      <c r="P74" s="51"/>
      <c r="Q74" s="51"/>
      <c r="R74" s="51"/>
      <c r="S74" s="51"/>
      <c r="T74" s="51"/>
      <c r="U74" s="51"/>
      <c r="V74" s="51"/>
      <c r="W74" s="51"/>
      <c r="X74" s="51"/>
      <c r="Y74" s="51"/>
      <c r="Z74" s="51"/>
    </row>
    <row r="75" spans="1:26" ht="30" customHeight="1">
      <c r="A75" s="233" t="s">
        <v>138</v>
      </c>
      <c r="B75" s="233" t="s">
        <v>139</v>
      </c>
      <c r="C75" s="198" t="s">
        <v>398</v>
      </c>
      <c r="D75" s="198" t="s">
        <v>397</v>
      </c>
      <c r="E75" s="198" t="s">
        <v>396</v>
      </c>
      <c r="F75" s="198" t="s">
        <v>395</v>
      </c>
      <c r="G75" s="198" t="s">
        <v>394</v>
      </c>
      <c r="H75" s="198" t="s">
        <v>393</v>
      </c>
      <c r="I75" s="198" t="s">
        <v>392</v>
      </c>
      <c r="J75" s="198" t="s">
        <v>399</v>
      </c>
      <c r="K75" s="198" t="s">
        <v>403</v>
      </c>
      <c r="L75" s="198" t="s">
        <v>419</v>
      </c>
      <c r="M75" s="198" t="s">
        <v>431</v>
      </c>
      <c r="N75" s="198" t="s">
        <v>438</v>
      </c>
      <c r="O75" s="198" t="s">
        <v>440</v>
      </c>
      <c r="P75" s="198" t="s">
        <v>442</v>
      </c>
      <c r="Q75" s="198" t="s">
        <v>446</v>
      </c>
      <c r="R75" s="198" t="s">
        <v>450</v>
      </c>
      <c r="S75" s="198" t="s">
        <v>452</v>
      </c>
      <c r="T75" s="198" t="s">
        <v>474</v>
      </c>
      <c r="U75" s="198" t="s">
        <v>507</v>
      </c>
      <c r="V75" s="198" t="s">
        <v>550</v>
      </c>
      <c r="W75" s="198" t="s">
        <v>572</v>
      </c>
      <c r="X75" s="198" t="s">
        <v>588</v>
      </c>
      <c r="Y75" s="198" t="s">
        <v>607</v>
      </c>
      <c r="Z75" s="198" t="s">
        <v>608</v>
      </c>
    </row>
    <row r="76" spans="1:26">
      <c r="A76" s="9" t="s">
        <v>369</v>
      </c>
      <c r="B76" s="200" t="s">
        <v>370</v>
      </c>
      <c r="C76" s="24">
        <v>-129932</v>
      </c>
      <c r="D76" s="24">
        <v>-122803</v>
      </c>
      <c r="E76" s="24">
        <v>-133062</v>
      </c>
      <c r="F76" s="24">
        <v>-136493</v>
      </c>
      <c r="G76" s="24">
        <v>-135643</v>
      </c>
      <c r="H76" s="24">
        <v>-217712</v>
      </c>
      <c r="I76" s="24">
        <v>-192973</v>
      </c>
      <c r="J76" s="113">
        <v>-193920</v>
      </c>
      <c r="K76" s="113">
        <v>-219923</v>
      </c>
      <c r="L76" s="113">
        <v>-257213</v>
      </c>
      <c r="M76" s="113">
        <v>-215858</v>
      </c>
      <c r="N76" s="113">
        <v>-208438</v>
      </c>
      <c r="O76" s="113">
        <v>-216103</v>
      </c>
      <c r="P76" s="113">
        <v>-206108</v>
      </c>
      <c r="Q76" s="113">
        <v>-210200</v>
      </c>
      <c r="R76" s="113">
        <v>-199594</v>
      </c>
      <c r="S76" s="113">
        <v>-207741</v>
      </c>
      <c r="T76" s="113">
        <v>-206607</v>
      </c>
      <c r="U76" s="113">
        <v>-212836</v>
      </c>
      <c r="V76" s="113">
        <v>-430005</v>
      </c>
      <c r="W76" s="113">
        <v>-338585</v>
      </c>
      <c r="X76" s="113">
        <v>-335721</v>
      </c>
      <c r="Y76" s="113">
        <v>-342022</v>
      </c>
      <c r="Z76" s="113">
        <v>-352449</v>
      </c>
    </row>
    <row r="77" spans="1:26">
      <c r="A77" s="9" t="s">
        <v>140</v>
      </c>
      <c r="B77" s="200" t="s">
        <v>141</v>
      </c>
      <c r="C77" s="24">
        <v>-9056</v>
      </c>
      <c r="D77" s="24">
        <v>-12467</v>
      </c>
      <c r="E77" s="24">
        <v>-15729</v>
      </c>
      <c r="F77" s="24">
        <v>-10306</v>
      </c>
      <c r="G77" s="24">
        <v>-6633</v>
      </c>
      <c r="H77" s="24">
        <v>-13122</v>
      </c>
      <c r="I77" s="24">
        <v>-35492</v>
      </c>
      <c r="J77" s="113">
        <v>-39619</v>
      </c>
      <c r="K77" s="113">
        <v>-22734</v>
      </c>
      <c r="L77" s="113">
        <v>-21926</v>
      </c>
      <c r="M77" s="113">
        <v>-26655</v>
      </c>
      <c r="N77" s="113">
        <v>-21349</v>
      </c>
      <c r="O77" s="113">
        <v>-15664</v>
      </c>
      <c r="P77" s="113">
        <v>-20900</v>
      </c>
      <c r="Q77" s="113">
        <v>-19306</v>
      </c>
      <c r="R77" s="113">
        <v>-36509</v>
      </c>
      <c r="S77" s="113">
        <v>-23168</v>
      </c>
      <c r="T77" s="113">
        <v>-27467</v>
      </c>
      <c r="U77" s="113">
        <v>-16405</v>
      </c>
      <c r="V77" s="113">
        <v>-40458</v>
      </c>
      <c r="W77" s="113">
        <v>-24391</v>
      </c>
      <c r="X77" s="113">
        <v>-52156</v>
      </c>
      <c r="Y77" s="113">
        <v>-30055</v>
      </c>
      <c r="Z77" s="113">
        <v>-40381</v>
      </c>
    </row>
    <row r="78" spans="1:26">
      <c r="A78" s="9" t="s">
        <v>142</v>
      </c>
      <c r="B78" s="207" t="s">
        <v>143</v>
      </c>
      <c r="C78" s="24">
        <v>-19470</v>
      </c>
      <c r="D78" s="24">
        <v>-19322</v>
      </c>
      <c r="E78" s="24">
        <v>-20139</v>
      </c>
      <c r="F78" s="24">
        <v>-22880</v>
      </c>
      <c r="G78" s="24">
        <v>-20607</v>
      </c>
      <c r="H78" s="24">
        <v>-28567</v>
      </c>
      <c r="I78" s="24">
        <v>-35160</v>
      </c>
      <c r="J78" s="113">
        <v>-45233</v>
      </c>
      <c r="K78" s="113">
        <v>-28837</v>
      </c>
      <c r="L78" s="113">
        <v>-35812</v>
      </c>
      <c r="M78" s="113">
        <v>-36069</v>
      </c>
      <c r="N78" s="113">
        <v>-43800</v>
      </c>
      <c r="O78" s="113">
        <v>-26652</v>
      </c>
      <c r="P78" s="113">
        <v>-28091</v>
      </c>
      <c r="Q78" s="113">
        <v>-30392</v>
      </c>
      <c r="R78" s="113">
        <v>-46315</v>
      </c>
      <c r="S78" s="113">
        <v>-24824</v>
      </c>
      <c r="T78" s="113">
        <v>-27220</v>
      </c>
      <c r="U78" s="113">
        <v>-31303</v>
      </c>
      <c r="V78" s="113">
        <v>-69052</v>
      </c>
      <c r="W78" s="113">
        <v>-47573</v>
      </c>
      <c r="X78" s="113">
        <v>-71463</v>
      </c>
      <c r="Y78" s="113">
        <v>-79802</v>
      </c>
      <c r="Z78" s="113">
        <v>-89940</v>
      </c>
    </row>
    <row r="79" spans="1:26">
      <c r="A79" s="9" t="s">
        <v>144</v>
      </c>
      <c r="B79" s="200" t="s">
        <v>145</v>
      </c>
      <c r="C79" s="24">
        <v>-23094</v>
      </c>
      <c r="D79" s="24">
        <v>-22814</v>
      </c>
      <c r="E79" s="24">
        <v>-20961</v>
      </c>
      <c r="F79" s="24">
        <v>-23547</v>
      </c>
      <c r="G79" s="24">
        <v>-22398</v>
      </c>
      <c r="H79" s="24">
        <v>-36544</v>
      </c>
      <c r="I79" s="24">
        <v>-41873</v>
      </c>
      <c r="J79" s="113">
        <v>-45873</v>
      </c>
      <c r="K79" s="113">
        <v>-44597</v>
      </c>
      <c r="L79" s="113">
        <v>-44501</v>
      </c>
      <c r="M79" s="113">
        <v>-42987</v>
      </c>
      <c r="N79" s="113">
        <v>-49238</v>
      </c>
      <c r="O79" s="113">
        <v>-37459</v>
      </c>
      <c r="P79" s="113">
        <v>-43316</v>
      </c>
      <c r="Q79" s="113">
        <v>-40515</v>
      </c>
      <c r="R79" s="113">
        <v>-42004</v>
      </c>
      <c r="S79" s="113">
        <v>-37283</v>
      </c>
      <c r="T79" s="113">
        <v>-34503</v>
      </c>
      <c r="U79" s="113">
        <v>-35250</v>
      </c>
      <c r="V79" s="113">
        <v>-51232</v>
      </c>
      <c r="W79" s="113"/>
      <c r="X79" s="113">
        <v>0</v>
      </c>
      <c r="Y79" s="113">
        <v>0</v>
      </c>
      <c r="Z79" s="113">
        <v>0</v>
      </c>
    </row>
    <row r="80" spans="1:26">
      <c r="A80" s="9" t="s">
        <v>575</v>
      </c>
      <c r="B80" s="200" t="s">
        <v>576</v>
      </c>
      <c r="C80" s="24"/>
      <c r="D80" s="24"/>
      <c r="E80" s="24"/>
      <c r="F80" s="24"/>
      <c r="G80" s="24"/>
      <c r="H80" s="24"/>
      <c r="I80" s="24"/>
      <c r="J80" s="113"/>
      <c r="K80" s="113"/>
      <c r="L80" s="113"/>
      <c r="M80" s="113"/>
      <c r="N80" s="113"/>
      <c r="O80" s="113"/>
      <c r="P80" s="113"/>
      <c r="Q80" s="113"/>
      <c r="R80" s="113"/>
      <c r="S80" s="113"/>
      <c r="T80" s="113"/>
      <c r="U80" s="113"/>
      <c r="V80" s="113"/>
      <c r="W80" s="113">
        <v>-27477</v>
      </c>
      <c r="X80" s="113">
        <v>-20915</v>
      </c>
      <c r="Y80" s="113">
        <v>-25237</v>
      </c>
      <c r="Z80" s="113">
        <v>-23785</v>
      </c>
    </row>
    <row r="81" spans="1:26">
      <c r="A81" s="9" t="s">
        <v>146</v>
      </c>
      <c r="B81" s="200" t="s">
        <v>147</v>
      </c>
      <c r="C81" s="24">
        <v>-30669</v>
      </c>
      <c r="D81" s="24">
        <v>-31595</v>
      </c>
      <c r="E81" s="24">
        <v>-35768</v>
      </c>
      <c r="F81" s="24">
        <v>-46118</v>
      </c>
      <c r="G81" s="24">
        <v>-54667</v>
      </c>
      <c r="H81" s="24">
        <v>-44296</v>
      </c>
      <c r="I81" s="24">
        <v>-52602</v>
      </c>
      <c r="J81" s="113">
        <v>-54347</v>
      </c>
      <c r="K81" s="113">
        <v>-50424</v>
      </c>
      <c r="L81" s="113">
        <v>-43230</v>
      </c>
      <c r="M81" s="113">
        <v>-47677</v>
      </c>
      <c r="N81" s="113">
        <v>-42971</v>
      </c>
      <c r="O81" s="113">
        <v>-42685</v>
      </c>
      <c r="P81" s="113">
        <v>-43200</v>
      </c>
      <c r="Q81" s="113">
        <v>-26148</v>
      </c>
      <c r="R81" s="113">
        <v>-41412</v>
      </c>
      <c r="S81" s="113">
        <v>-42280</v>
      </c>
      <c r="T81" s="113">
        <v>-47084</v>
      </c>
      <c r="U81" s="113">
        <v>-45283</v>
      </c>
      <c r="V81" s="113">
        <v>-101307</v>
      </c>
      <c r="W81" s="113">
        <v>-58213</v>
      </c>
      <c r="X81" s="113">
        <v>-89912</v>
      </c>
      <c r="Y81" s="113">
        <v>-84261</v>
      </c>
      <c r="Z81" s="113">
        <v>-119378</v>
      </c>
    </row>
    <row r="82" spans="1:26">
      <c r="A82" s="22" t="s">
        <v>148</v>
      </c>
      <c r="B82" s="207" t="s">
        <v>149</v>
      </c>
      <c r="C82" s="24">
        <v>-411</v>
      </c>
      <c r="D82" s="24">
        <v>-451</v>
      </c>
      <c r="E82" s="24">
        <v>-335</v>
      </c>
      <c r="F82" s="24">
        <v>-660</v>
      </c>
      <c r="G82" s="24">
        <v>-528</v>
      </c>
      <c r="H82" s="24">
        <v>-974</v>
      </c>
      <c r="I82" s="24">
        <v>-1545</v>
      </c>
      <c r="J82" s="113">
        <v>-1903</v>
      </c>
      <c r="K82" s="113">
        <v>-1731</v>
      </c>
      <c r="L82" s="113">
        <v>-2802</v>
      </c>
      <c r="M82" s="113">
        <v>-2261</v>
      </c>
      <c r="N82" s="113">
        <v>-2631</v>
      </c>
      <c r="O82" s="113">
        <v>-2513</v>
      </c>
      <c r="P82" s="113">
        <v>-3209</v>
      </c>
      <c r="Q82" s="113">
        <v>-2517</v>
      </c>
      <c r="R82" s="113">
        <v>-2834</v>
      </c>
      <c r="S82" s="113">
        <v>-2318</v>
      </c>
      <c r="T82" s="113">
        <v>-3595</v>
      </c>
      <c r="U82" s="113">
        <v>-2879</v>
      </c>
      <c r="V82" s="113">
        <v>-4807</v>
      </c>
      <c r="W82" s="113">
        <v>-5781</v>
      </c>
      <c r="X82" s="113">
        <v>-5298</v>
      </c>
      <c r="Y82" s="113">
        <v>-5507</v>
      </c>
      <c r="Z82" s="113">
        <v>-5348</v>
      </c>
    </row>
    <row r="83" spans="1:26">
      <c r="A83" s="22" t="s">
        <v>150</v>
      </c>
      <c r="B83" s="207" t="s">
        <v>151</v>
      </c>
      <c r="C83" s="24">
        <v>-308</v>
      </c>
      <c r="D83" s="24">
        <v>-225</v>
      </c>
      <c r="E83" s="24">
        <v>-199</v>
      </c>
      <c r="F83" s="24">
        <v>-154</v>
      </c>
      <c r="G83" s="24">
        <v>-227</v>
      </c>
      <c r="H83" s="24">
        <v>-935</v>
      </c>
      <c r="I83" s="24">
        <v>-1295</v>
      </c>
      <c r="J83" s="113">
        <v>-1239</v>
      </c>
      <c r="K83" s="113">
        <v>-1474</v>
      </c>
      <c r="L83" s="113">
        <v>-384</v>
      </c>
      <c r="M83" s="113">
        <v>-941</v>
      </c>
      <c r="N83" s="113">
        <v>-745</v>
      </c>
      <c r="O83" s="113">
        <v>-663</v>
      </c>
      <c r="P83" s="113">
        <v>-849</v>
      </c>
      <c r="Q83" s="113">
        <v>-1098</v>
      </c>
      <c r="R83" s="113">
        <v>-838</v>
      </c>
      <c r="S83" s="113">
        <v>-668</v>
      </c>
      <c r="T83" s="113">
        <v>-888</v>
      </c>
      <c r="U83" s="113">
        <v>-784</v>
      </c>
      <c r="V83" s="113">
        <v>-1751</v>
      </c>
      <c r="W83" s="113">
        <v>-2208</v>
      </c>
      <c r="X83" s="113">
        <v>-1995</v>
      </c>
      <c r="Y83" s="113">
        <v>-1151</v>
      </c>
      <c r="Z83" s="113">
        <v>-1662</v>
      </c>
    </row>
    <row r="84" spans="1:26" ht="24" customHeight="1">
      <c r="A84" s="22" t="s">
        <v>152</v>
      </c>
      <c r="B84" s="207" t="s">
        <v>153</v>
      </c>
      <c r="C84" s="24">
        <v>0</v>
      </c>
      <c r="D84" s="24">
        <v>0</v>
      </c>
      <c r="E84" s="24">
        <v>0</v>
      </c>
      <c r="F84" s="24">
        <v>0</v>
      </c>
      <c r="G84" s="24">
        <v>0</v>
      </c>
      <c r="H84" s="24">
        <v>-2643</v>
      </c>
      <c r="I84" s="24">
        <v>-589</v>
      </c>
      <c r="J84" s="113">
        <v>-7887</v>
      </c>
      <c r="K84" s="113">
        <v>-6479</v>
      </c>
      <c r="L84" s="113">
        <v>-5647</v>
      </c>
      <c r="M84" s="113">
        <v>-5676</v>
      </c>
      <c r="N84" s="113">
        <v>-5695</v>
      </c>
      <c r="O84" s="113">
        <v>-4631</v>
      </c>
      <c r="P84" s="113">
        <v>-5343</v>
      </c>
      <c r="Q84" s="113">
        <v>-4425</v>
      </c>
      <c r="R84" s="113">
        <v>-5054</v>
      </c>
      <c r="S84" s="113">
        <v>-1525</v>
      </c>
      <c r="T84" s="113">
        <v>-1493</v>
      </c>
      <c r="U84" s="113">
        <v>-1421</v>
      </c>
      <c r="V84" s="113">
        <v>-2296</v>
      </c>
      <c r="W84" s="113">
        <v>-1057</v>
      </c>
      <c r="X84" s="113">
        <v>-1112</v>
      </c>
      <c r="Y84" s="113">
        <v>-1248</v>
      </c>
      <c r="Z84" s="113">
        <v>-1187</v>
      </c>
    </row>
    <row r="85" spans="1:26">
      <c r="A85" s="9" t="s">
        <v>154</v>
      </c>
      <c r="B85" s="200" t="s">
        <v>155</v>
      </c>
      <c r="C85" s="24">
        <v>-9180</v>
      </c>
      <c r="D85" s="24">
        <v>-9244</v>
      </c>
      <c r="E85" s="24">
        <v>-9654</v>
      </c>
      <c r="F85" s="24">
        <v>-9653</v>
      </c>
      <c r="G85" s="24">
        <v>-16966</v>
      </c>
      <c r="H85" s="24">
        <v>-25296</v>
      </c>
      <c r="I85" s="24">
        <v>-27862</v>
      </c>
      <c r="J85" s="113">
        <v>-28715</v>
      </c>
      <c r="K85" s="113">
        <v>-30594</v>
      </c>
      <c r="L85" s="113">
        <v>-30742</v>
      </c>
      <c r="M85" s="113">
        <v>-30439</v>
      </c>
      <c r="N85" s="113">
        <v>-37138</v>
      </c>
      <c r="O85" s="113">
        <v>-41421</v>
      </c>
      <c r="P85" s="113">
        <v>-31972</v>
      </c>
      <c r="Q85" s="113">
        <v>-11132</v>
      </c>
      <c r="R85" s="113">
        <v>-10958</v>
      </c>
      <c r="S85" s="113">
        <v>-39046</v>
      </c>
      <c r="T85" s="113">
        <v>-43113</v>
      </c>
      <c r="U85" s="113">
        <v>-13992</v>
      </c>
      <c r="V85" s="113">
        <v>-21143</v>
      </c>
      <c r="W85" s="113">
        <v>-129142</v>
      </c>
      <c r="X85" s="113">
        <v>-12578</v>
      </c>
      <c r="Y85" s="113">
        <v>-12315</v>
      </c>
      <c r="Z85" s="113">
        <v>-12065</v>
      </c>
    </row>
    <row r="86" spans="1:26">
      <c r="A86" s="139" t="s">
        <v>156</v>
      </c>
      <c r="B86" s="213" t="s">
        <v>157</v>
      </c>
      <c r="C86" s="24">
        <v>-1889</v>
      </c>
      <c r="D86" s="24">
        <v>-1937</v>
      </c>
      <c r="E86" s="24">
        <v>0</v>
      </c>
      <c r="F86" s="24">
        <v>0</v>
      </c>
      <c r="G86" s="24">
        <v>-2133</v>
      </c>
      <c r="H86" s="24">
        <v>-2882</v>
      </c>
      <c r="I86" s="24">
        <v>-1</v>
      </c>
      <c r="J86" s="24">
        <v>0</v>
      </c>
      <c r="K86" s="113">
        <v>-3427</v>
      </c>
      <c r="L86" s="113">
        <v>-3634</v>
      </c>
      <c r="M86" s="113">
        <v>-217</v>
      </c>
      <c r="N86" s="113">
        <v>2540</v>
      </c>
      <c r="O86" s="113">
        <v>-1168</v>
      </c>
      <c r="P86" s="113">
        <v>-1205</v>
      </c>
      <c r="Q86" s="113">
        <v>-1105</v>
      </c>
      <c r="R86" s="113">
        <v>-1358</v>
      </c>
      <c r="S86" s="113">
        <v>-1235</v>
      </c>
      <c r="T86" s="113">
        <v>-1239</v>
      </c>
      <c r="U86" s="113">
        <v>-1251</v>
      </c>
      <c r="V86" s="113">
        <v>-2920</v>
      </c>
      <c r="W86" s="113">
        <v>-3651</v>
      </c>
      <c r="X86" s="113">
        <v>-3672</v>
      </c>
      <c r="Y86" s="113">
        <v>-3636</v>
      </c>
      <c r="Z86" s="113">
        <v>-3608</v>
      </c>
    </row>
    <row r="87" spans="1:26" ht="38.25">
      <c r="A87" s="9" t="s">
        <v>385</v>
      </c>
      <c r="B87" s="213" t="s">
        <v>406</v>
      </c>
      <c r="C87" s="140">
        <v>0</v>
      </c>
      <c r="D87" s="140">
        <v>0</v>
      </c>
      <c r="E87" s="140">
        <v>0</v>
      </c>
      <c r="F87" s="140">
        <v>0</v>
      </c>
      <c r="G87" s="140">
        <v>0</v>
      </c>
      <c r="H87" s="140">
        <v>0</v>
      </c>
      <c r="I87" s="140">
        <v>0</v>
      </c>
      <c r="J87" s="140">
        <v>-128382</v>
      </c>
      <c r="K87" s="140">
        <v>0</v>
      </c>
      <c r="L87" s="140">
        <v>0</v>
      </c>
      <c r="M87" s="140">
        <v>0</v>
      </c>
      <c r="N87" s="140">
        <v>0</v>
      </c>
      <c r="O87" s="140">
        <v>0</v>
      </c>
      <c r="P87" s="140">
        <v>0</v>
      </c>
      <c r="Q87" s="140">
        <v>0</v>
      </c>
      <c r="R87" s="140"/>
      <c r="S87" s="140"/>
      <c r="T87" s="140"/>
      <c r="U87" s="140"/>
      <c r="V87" s="140">
        <v>0</v>
      </c>
      <c r="W87" s="140"/>
      <c r="X87" s="140"/>
      <c r="Y87" s="140"/>
      <c r="Z87" s="140"/>
    </row>
    <row r="88" spans="1:26">
      <c r="A88" s="11" t="s">
        <v>158</v>
      </c>
      <c r="B88" s="201" t="s">
        <v>159</v>
      </c>
      <c r="C88" s="135">
        <v>-224009</v>
      </c>
      <c r="D88" s="135">
        <v>-220858</v>
      </c>
      <c r="E88" s="135">
        <v>-235847</v>
      </c>
      <c r="F88" s="135">
        <v>-249811</v>
      </c>
      <c r="G88" s="135">
        <v>-259802</v>
      </c>
      <c r="H88" s="135">
        <v>-372971</v>
      </c>
      <c r="I88" s="135">
        <v>-389392</v>
      </c>
      <c r="J88" s="135">
        <v>-547118</v>
      </c>
      <c r="K88" s="135">
        <v>-410220</v>
      </c>
      <c r="L88" s="135">
        <v>-445891</v>
      </c>
      <c r="M88" s="135">
        <v>-408780</v>
      </c>
      <c r="N88" s="135">
        <v>-409465</v>
      </c>
      <c r="O88" s="135">
        <v>-388959</v>
      </c>
      <c r="P88" s="135">
        <v>-384193</v>
      </c>
      <c r="Q88" s="135">
        <v>-346838</v>
      </c>
      <c r="R88" s="135">
        <v>-386876</v>
      </c>
      <c r="S88" s="135">
        <v>-380088</v>
      </c>
      <c r="T88" s="135">
        <v>-393209</v>
      </c>
      <c r="U88" s="135">
        <v>-361404</v>
      </c>
      <c r="V88" s="135">
        <v>-724971</v>
      </c>
      <c r="W88" s="135">
        <v>-638078</v>
      </c>
      <c r="X88" s="135">
        <v>-594822</v>
      </c>
      <c r="Y88" s="135">
        <v>-585234</v>
      </c>
      <c r="Z88" s="135">
        <v>-649803</v>
      </c>
    </row>
    <row r="89" spans="1:26">
      <c r="A89" s="9" t="s">
        <v>160</v>
      </c>
      <c r="B89" s="200" t="s">
        <v>161</v>
      </c>
      <c r="C89" s="24">
        <v>-12778</v>
      </c>
      <c r="D89" s="24">
        <v>-13015</v>
      </c>
      <c r="E89" s="24">
        <v>-12667</v>
      </c>
      <c r="F89" s="24">
        <v>-12770</v>
      </c>
      <c r="G89" s="24">
        <v>-12538</v>
      </c>
      <c r="H89" s="24">
        <v>-16909</v>
      </c>
      <c r="I89" s="24">
        <v>-18697</v>
      </c>
      <c r="J89" s="113">
        <v>-20447</v>
      </c>
      <c r="K89" s="113">
        <v>-19756</v>
      </c>
      <c r="L89" s="113">
        <v>-20535</v>
      </c>
      <c r="M89" s="113">
        <v>-19338</v>
      </c>
      <c r="N89" s="113">
        <v>-22451</v>
      </c>
      <c r="O89" s="113">
        <v>-22182</v>
      </c>
      <c r="P89" s="113">
        <v>-21601</v>
      </c>
      <c r="Q89" s="113">
        <v>-21701</v>
      </c>
      <c r="R89" s="113">
        <v>-22073</v>
      </c>
      <c r="S89" s="113">
        <v>-22124</v>
      </c>
      <c r="T89" s="113">
        <v>-22073</v>
      </c>
      <c r="U89" s="113">
        <v>-21811</v>
      </c>
      <c r="V89" s="113">
        <v>-25021</v>
      </c>
      <c r="W89" s="113">
        <v>-54238</v>
      </c>
      <c r="X89" s="113">
        <v>-54298</v>
      </c>
      <c r="Y89" s="113">
        <v>-56157</v>
      </c>
      <c r="Z89" s="113">
        <v>-61565</v>
      </c>
    </row>
    <row r="90" spans="1:26">
      <c r="A90" s="9" t="s">
        <v>162</v>
      </c>
      <c r="B90" s="200" t="s">
        <v>163</v>
      </c>
      <c r="C90" s="24">
        <v>-11830</v>
      </c>
      <c r="D90" s="24">
        <v>-12212</v>
      </c>
      <c r="E90" s="24">
        <v>-11702</v>
      </c>
      <c r="F90" s="24">
        <v>-14021</v>
      </c>
      <c r="G90" s="24">
        <v>-14779</v>
      </c>
      <c r="H90" s="24">
        <v>-18885</v>
      </c>
      <c r="I90" s="24">
        <v>-23025</v>
      </c>
      <c r="J90" s="113">
        <v>-23177</v>
      </c>
      <c r="K90" s="113">
        <v>-23331</v>
      </c>
      <c r="L90" s="113">
        <v>-32764</v>
      </c>
      <c r="M90" s="113">
        <v>-33105</v>
      </c>
      <c r="N90" s="113">
        <v>-35317</v>
      </c>
      <c r="O90" s="113">
        <v>-25709</v>
      </c>
      <c r="P90" s="113">
        <v>-22492</v>
      </c>
      <c r="Q90" s="113">
        <v>-16815</v>
      </c>
      <c r="R90" s="113">
        <v>-21491</v>
      </c>
      <c r="S90" s="113">
        <v>-18809</v>
      </c>
      <c r="T90" s="113">
        <v>-19656</v>
      </c>
      <c r="U90" s="113">
        <v>-19753</v>
      </c>
      <c r="V90" s="113">
        <v>-40467</v>
      </c>
      <c r="W90" s="113">
        <v>-51234</v>
      </c>
      <c r="X90" s="113">
        <v>-61457</v>
      </c>
      <c r="Y90" s="113">
        <v>-74859</v>
      </c>
      <c r="Z90" s="113">
        <v>-40339</v>
      </c>
    </row>
    <row r="91" spans="1:26" ht="15" thickBot="1">
      <c r="A91" s="11" t="s">
        <v>164</v>
      </c>
      <c r="B91" s="201" t="s">
        <v>165</v>
      </c>
      <c r="C91" s="135">
        <v>-24608</v>
      </c>
      <c r="D91" s="135">
        <v>-25227</v>
      </c>
      <c r="E91" s="135">
        <v>-24369</v>
      </c>
      <c r="F91" s="135">
        <v>-26791</v>
      </c>
      <c r="G91" s="135">
        <v>-27317</v>
      </c>
      <c r="H91" s="135">
        <v>-35794</v>
      </c>
      <c r="I91" s="135">
        <v>-41722</v>
      </c>
      <c r="J91" s="135">
        <v>-43624</v>
      </c>
      <c r="K91" s="135">
        <v>-43087</v>
      </c>
      <c r="L91" s="135">
        <v>-53299</v>
      </c>
      <c r="M91" s="135">
        <v>-52443</v>
      </c>
      <c r="N91" s="135">
        <v>-57768</v>
      </c>
      <c r="O91" s="135">
        <v>-47891</v>
      </c>
      <c r="P91" s="135">
        <v>-44093</v>
      </c>
      <c r="Q91" s="135">
        <v>-38516</v>
      </c>
      <c r="R91" s="135">
        <v>-43564</v>
      </c>
      <c r="S91" s="135">
        <v>-40933</v>
      </c>
      <c r="T91" s="135">
        <v>-41729</v>
      </c>
      <c r="U91" s="135">
        <v>-41564</v>
      </c>
      <c r="V91" s="135">
        <v>-65488</v>
      </c>
      <c r="W91" s="135">
        <v>-105472</v>
      </c>
      <c r="X91" s="135">
        <v>-115755</v>
      </c>
      <c r="Y91" s="135">
        <v>-131016</v>
      </c>
      <c r="Z91" s="135">
        <v>-101904</v>
      </c>
    </row>
    <row r="92" spans="1:26" ht="26.25" thickTop="1">
      <c r="A92" s="153" t="s">
        <v>407</v>
      </c>
      <c r="B92" s="202" t="s">
        <v>166</v>
      </c>
      <c r="C92" s="169">
        <v>-248617</v>
      </c>
      <c r="D92" s="169">
        <v>-246085</v>
      </c>
      <c r="E92" s="169">
        <v>-260216</v>
      </c>
      <c r="F92" s="169">
        <v>-276602</v>
      </c>
      <c r="G92" s="169">
        <v>-287119</v>
      </c>
      <c r="H92" s="169">
        <v>-408765</v>
      </c>
      <c r="I92" s="169">
        <v>-431114</v>
      </c>
      <c r="J92" s="169">
        <v>-590742</v>
      </c>
      <c r="K92" s="169">
        <v>-453307</v>
      </c>
      <c r="L92" s="169">
        <v>-499190</v>
      </c>
      <c r="M92" s="169">
        <v>-461223</v>
      </c>
      <c r="N92" s="169">
        <v>-467233</v>
      </c>
      <c r="O92" s="169">
        <v>-436850</v>
      </c>
      <c r="P92" s="169">
        <v>-428286</v>
      </c>
      <c r="Q92" s="169">
        <v>-385354</v>
      </c>
      <c r="R92" s="169">
        <v>-430440</v>
      </c>
      <c r="S92" s="169">
        <v>-421021</v>
      </c>
      <c r="T92" s="169">
        <v>-434938</v>
      </c>
      <c r="U92" s="169">
        <v>-402968</v>
      </c>
      <c r="V92" s="169">
        <v>-790459</v>
      </c>
      <c r="W92" s="169">
        <v>-743550</v>
      </c>
      <c r="X92" s="169">
        <v>-710577</v>
      </c>
      <c r="Y92" s="169">
        <v>-716250</v>
      </c>
      <c r="Z92" s="169">
        <v>-751707</v>
      </c>
    </row>
  </sheetData>
  <mergeCells count="1">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Q17 Q20" formula="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9">
    <tabColor rgb="FFB2E0B4"/>
    <pageSetUpPr fitToPage="1"/>
  </sheetPr>
  <dimension ref="A1:AF55"/>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51.140625" style="2" customWidth="1"/>
    <col min="2" max="2" width="40.28515625" style="2" customWidth="1" outlineLevel="1"/>
    <col min="3" max="14" width="10.85546875" style="2" customWidth="1"/>
    <col min="15" max="15" width="12" style="2" customWidth="1"/>
    <col min="16" max="26" width="10.85546875" style="2" customWidth="1"/>
    <col min="27" max="27" width="10.28515625" style="2" bestFit="1" customWidth="1"/>
    <col min="28" max="28" width="10.7109375" style="2" bestFit="1" customWidth="1"/>
    <col min="29" max="29" width="12.28515625" style="2" bestFit="1" customWidth="1"/>
    <col min="30" max="30" width="10.28515625" style="2" bestFit="1" customWidth="1"/>
    <col min="31" max="31" width="11.42578125" style="2" bestFit="1" customWidth="1"/>
    <col min="32" max="16384" width="10.28515625" style="2"/>
  </cols>
  <sheetData>
    <row r="1" spans="1:32"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08"/>
      <c r="AA1" s="12"/>
      <c r="AB1" s="12"/>
      <c r="AC1" s="108"/>
      <c r="AD1" s="2"/>
      <c r="AE1" s="2"/>
    </row>
    <row r="2" spans="1:32">
      <c r="A2" s="12"/>
      <c r="B2" s="12"/>
      <c r="C2" s="12"/>
      <c r="D2" s="12"/>
      <c r="E2" s="12"/>
      <c r="F2" s="12"/>
      <c r="G2" s="12"/>
      <c r="H2" s="12"/>
      <c r="I2" s="12"/>
      <c r="J2" s="12"/>
      <c r="K2" s="12"/>
      <c r="L2" s="12"/>
      <c r="M2" s="12"/>
      <c r="N2" s="12"/>
      <c r="O2" s="12"/>
      <c r="P2" s="12"/>
      <c r="Q2" s="12"/>
      <c r="R2" s="12"/>
      <c r="S2" s="12"/>
      <c r="T2" s="12"/>
      <c r="U2" s="12"/>
      <c r="V2" s="12"/>
      <c r="W2" s="12"/>
      <c r="X2" s="12"/>
      <c r="Y2" s="12"/>
      <c r="Z2" s="108"/>
      <c r="AA2" s="12"/>
      <c r="AB2" s="12"/>
      <c r="AC2" s="108"/>
    </row>
    <row r="3" spans="1:32">
      <c r="A3" s="13" t="s">
        <v>2</v>
      </c>
      <c r="B3" s="13" t="s">
        <v>3</v>
      </c>
      <c r="C3" s="13"/>
      <c r="D3" s="13"/>
      <c r="E3" s="13"/>
      <c r="F3" s="13"/>
      <c r="G3" s="13"/>
      <c r="H3" s="13"/>
      <c r="I3" s="13"/>
      <c r="J3" s="13"/>
      <c r="K3" s="13"/>
      <c r="L3" s="13"/>
      <c r="M3" s="13"/>
      <c r="N3" s="13"/>
      <c r="O3" s="13"/>
      <c r="P3" s="13"/>
      <c r="Q3" s="13"/>
      <c r="R3" s="13"/>
      <c r="S3" s="13"/>
      <c r="T3" s="13"/>
      <c r="U3" s="13"/>
      <c r="V3" s="13"/>
      <c r="W3" s="13"/>
      <c r="X3" s="13"/>
      <c r="Y3" s="13"/>
      <c r="Z3" s="13"/>
    </row>
    <row r="4" spans="1:32" ht="30" customHeight="1">
      <c r="A4" s="31" t="s">
        <v>40</v>
      </c>
      <c r="B4" s="31" t="s">
        <v>371</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2" ht="25.5">
      <c r="A5" s="9" t="s">
        <v>167</v>
      </c>
      <c r="B5" s="271" t="s">
        <v>168</v>
      </c>
      <c r="C5" s="50">
        <v>-63305</v>
      </c>
      <c r="D5" s="50">
        <v>-24274</v>
      </c>
      <c r="E5" s="50">
        <v>-13215</v>
      </c>
      <c r="F5" s="50">
        <v>-7843</v>
      </c>
      <c r="G5" s="50">
        <v>-16002</v>
      </c>
      <c r="H5" s="50">
        <v>-6981</v>
      </c>
      <c r="I5" s="50">
        <v>-3280</v>
      </c>
      <c r="J5" s="50">
        <v>-1716</v>
      </c>
      <c r="K5" s="50">
        <v>-26709</v>
      </c>
      <c r="L5" s="50">
        <v>-23736</v>
      </c>
      <c r="M5" s="50">
        <v>-12546</v>
      </c>
      <c r="N5" s="50">
        <v>-1661</v>
      </c>
      <c r="O5" s="50">
        <v>-28273</v>
      </c>
      <c r="P5" s="50">
        <v>-18385</v>
      </c>
      <c r="Q5" s="50">
        <v>-13431</v>
      </c>
      <c r="R5" s="50">
        <v>-2769</v>
      </c>
      <c r="S5" s="50">
        <v>-20255</v>
      </c>
      <c r="T5" s="50">
        <v>-18119</v>
      </c>
      <c r="U5" s="50">
        <v>-14092</v>
      </c>
      <c r="V5" s="50">
        <v>-154</v>
      </c>
      <c r="W5" s="50">
        <v>-3368</v>
      </c>
      <c r="X5" s="50">
        <v>-2280</v>
      </c>
      <c r="Y5" s="50">
        <v>-739</v>
      </c>
      <c r="Z5" s="50">
        <v>-129</v>
      </c>
      <c r="AB5" s="235"/>
      <c r="AC5" s="235"/>
      <c r="AD5" s="235"/>
      <c r="AE5" s="235"/>
      <c r="AF5" s="235"/>
    </row>
    <row r="6" spans="1:32" ht="25.5">
      <c r="A6" s="9" t="s">
        <v>599</v>
      </c>
      <c r="B6" s="265" t="s">
        <v>600</v>
      </c>
      <c r="C6" s="113">
        <v>-111347</v>
      </c>
      <c r="D6" s="113">
        <v>-72580</v>
      </c>
      <c r="E6" s="113">
        <v>-10682</v>
      </c>
      <c r="F6" s="113">
        <v>-1103</v>
      </c>
      <c r="G6" s="113">
        <v>-41608</v>
      </c>
      <c r="H6" s="113">
        <v>-16672</v>
      </c>
      <c r="I6" s="113">
        <v>-13771</v>
      </c>
      <c r="J6" s="113">
        <v>-13571</v>
      </c>
      <c r="K6" s="113">
        <v>-18851</v>
      </c>
      <c r="L6" s="113">
        <v>-13165</v>
      </c>
      <c r="M6" s="113">
        <v>-12105</v>
      </c>
      <c r="N6" s="113">
        <v>-9791</v>
      </c>
      <c r="O6" s="113">
        <v>-9539</v>
      </c>
      <c r="P6" s="113">
        <v>-1268</v>
      </c>
      <c r="Q6" s="113">
        <v>-750</v>
      </c>
      <c r="R6" s="113">
        <v>-887</v>
      </c>
      <c r="S6" s="113">
        <v>-18831</v>
      </c>
      <c r="T6" s="113">
        <v>-10478</v>
      </c>
      <c r="U6" s="113">
        <v>-11285</v>
      </c>
      <c r="V6" s="113">
        <v>-1983</v>
      </c>
      <c r="W6" s="113">
        <v>-7043</v>
      </c>
      <c r="X6" s="113">
        <v>-6463</v>
      </c>
      <c r="Y6" s="113">
        <v>-1586</v>
      </c>
      <c r="Z6" s="113">
        <v>-832</v>
      </c>
      <c r="AB6" s="235"/>
      <c r="AC6" s="235"/>
      <c r="AD6" s="235"/>
      <c r="AE6" s="235"/>
      <c r="AF6" s="235"/>
    </row>
    <row r="7" spans="1:32">
      <c r="A7" s="22" t="s">
        <v>169</v>
      </c>
      <c r="B7" s="265" t="s">
        <v>170</v>
      </c>
      <c r="C7" s="113">
        <v>-46086</v>
      </c>
      <c r="D7" s="113">
        <v>-32221</v>
      </c>
      <c r="E7" s="113">
        <v>-21478</v>
      </c>
      <c r="F7" s="113">
        <v>-9386</v>
      </c>
      <c r="G7" s="113">
        <v>-36294</v>
      </c>
      <c r="H7" s="113">
        <v>-26241</v>
      </c>
      <c r="I7" s="113">
        <v>-18973</v>
      </c>
      <c r="J7" s="113">
        <v>-10944</v>
      </c>
      <c r="K7" s="113">
        <v>-33567</v>
      </c>
      <c r="L7" s="113">
        <v>-24079</v>
      </c>
      <c r="M7" s="113">
        <v>-16311</v>
      </c>
      <c r="N7" s="113">
        <v>-8313</v>
      </c>
      <c r="O7" s="113">
        <v>-27479</v>
      </c>
      <c r="P7" s="113">
        <v>-19416</v>
      </c>
      <c r="Q7" s="113">
        <v>-12092</v>
      </c>
      <c r="R7" s="113">
        <v>-4946</v>
      </c>
      <c r="S7" s="113">
        <v>-16761</v>
      </c>
      <c r="T7" s="113">
        <v>-10157</v>
      </c>
      <c r="U7" s="113">
        <v>-5529</v>
      </c>
      <c r="V7" s="113">
        <v>-1963</v>
      </c>
      <c r="W7" s="113">
        <v>-10749</v>
      </c>
      <c r="X7" s="113">
        <v>-7947</v>
      </c>
      <c r="Y7" s="24">
        <v>-5683</v>
      </c>
      <c r="Z7" s="24">
        <v>-3172</v>
      </c>
      <c r="AB7" s="235"/>
      <c r="AC7" s="235"/>
      <c r="AD7" s="235"/>
      <c r="AE7" s="235"/>
      <c r="AF7" s="235"/>
    </row>
    <row r="8" spans="1:32">
      <c r="A8" s="9" t="s">
        <v>171</v>
      </c>
      <c r="B8" s="265" t="s">
        <v>172</v>
      </c>
      <c r="C8" s="113">
        <v>-6007</v>
      </c>
      <c r="D8" s="113">
        <v>-4601</v>
      </c>
      <c r="E8" s="113">
        <v>-2970</v>
      </c>
      <c r="F8" s="113">
        <v>-1327</v>
      </c>
      <c r="G8" s="113">
        <v>-3342</v>
      </c>
      <c r="H8" s="113">
        <v>-2380</v>
      </c>
      <c r="I8" s="113">
        <v>-1454</v>
      </c>
      <c r="J8" s="113">
        <v>-630</v>
      </c>
      <c r="K8" s="113">
        <v>-2686</v>
      </c>
      <c r="L8" s="113">
        <v>-1920</v>
      </c>
      <c r="M8" s="113">
        <v>-1280</v>
      </c>
      <c r="N8" s="113">
        <v>-635</v>
      </c>
      <c r="O8" s="113">
        <v>-3561</v>
      </c>
      <c r="P8" s="113">
        <v>-2812</v>
      </c>
      <c r="Q8" s="113">
        <v>-2121</v>
      </c>
      <c r="R8" s="113">
        <v>-1029</v>
      </c>
      <c r="S8" s="113">
        <v>-2245</v>
      </c>
      <c r="T8" s="113">
        <v>-1291</v>
      </c>
      <c r="U8" s="113">
        <v>-23</v>
      </c>
      <c r="V8" s="113">
        <v>-9</v>
      </c>
      <c r="W8" s="113">
        <v>-3105</v>
      </c>
      <c r="X8" s="113">
        <v>-2098</v>
      </c>
      <c r="Y8" s="24">
        <v>-1287</v>
      </c>
      <c r="Z8" s="24">
        <v>-630</v>
      </c>
      <c r="AB8" s="235"/>
      <c r="AC8" s="235"/>
      <c r="AD8" s="235"/>
      <c r="AE8" s="235"/>
      <c r="AF8" s="235"/>
    </row>
    <row r="9" spans="1:32">
      <c r="A9" s="22" t="s">
        <v>173</v>
      </c>
      <c r="B9" s="265" t="s">
        <v>174</v>
      </c>
      <c r="C9" s="113">
        <v>-20476</v>
      </c>
      <c r="D9" s="113">
        <v>-16776</v>
      </c>
      <c r="E9" s="113">
        <v>-11035</v>
      </c>
      <c r="F9" s="113">
        <v>-7279</v>
      </c>
      <c r="G9" s="113">
        <v>-22229</v>
      </c>
      <c r="H9" s="113">
        <v>-18361</v>
      </c>
      <c r="I9" s="113">
        <v>-12364</v>
      </c>
      <c r="J9" s="113">
        <v>-7605</v>
      </c>
      <c r="K9" s="113">
        <v>-23233</v>
      </c>
      <c r="L9" s="113">
        <v>-18728</v>
      </c>
      <c r="M9" s="113">
        <v>-12475</v>
      </c>
      <c r="N9" s="113">
        <v>-7492</v>
      </c>
      <c r="O9" s="113">
        <v>-23123</v>
      </c>
      <c r="P9" s="113">
        <v>-18113</v>
      </c>
      <c r="Q9" s="113">
        <v>-11507</v>
      </c>
      <c r="R9" s="113">
        <v>-6749</v>
      </c>
      <c r="S9" s="113">
        <v>-12816</v>
      </c>
      <c r="T9" s="113">
        <v>-7921</v>
      </c>
      <c r="U9" s="113">
        <v>-2935</v>
      </c>
      <c r="V9" s="113">
        <v>0</v>
      </c>
      <c r="W9" s="113">
        <v>0</v>
      </c>
      <c r="X9" s="113">
        <v>0</v>
      </c>
      <c r="Y9" s="24">
        <v>0</v>
      </c>
      <c r="Z9" s="24">
        <v>0</v>
      </c>
      <c r="AB9" s="235"/>
      <c r="AC9" s="235"/>
      <c r="AD9" s="235"/>
      <c r="AE9" s="235"/>
      <c r="AF9" s="235"/>
    </row>
    <row r="10" spans="1:32">
      <c r="A10" s="9" t="s">
        <v>505</v>
      </c>
      <c r="B10" s="265" t="s">
        <v>506</v>
      </c>
      <c r="C10" s="113">
        <v>-16907</v>
      </c>
      <c r="D10" s="113">
        <v>-2843</v>
      </c>
      <c r="E10" s="113">
        <v>-2609</v>
      </c>
      <c r="F10" s="113">
        <v>-162</v>
      </c>
      <c r="G10" s="113">
        <v>-2576</v>
      </c>
      <c r="H10" s="113">
        <v>-1077</v>
      </c>
      <c r="I10" s="113">
        <v>-1050</v>
      </c>
      <c r="J10" s="113">
        <v>-819</v>
      </c>
      <c r="K10" s="113">
        <v>-31</v>
      </c>
      <c r="L10" s="113">
        <v>0</v>
      </c>
      <c r="M10" s="113">
        <v>0</v>
      </c>
      <c r="N10" s="113">
        <v>0</v>
      </c>
      <c r="O10" s="113">
        <v>-21</v>
      </c>
      <c r="P10" s="113">
        <v>0</v>
      </c>
      <c r="Q10" s="113">
        <v>0</v>
      </c>
      <c r="R10" s="113">
        <v>0</v>
      </c>
      <c r="S10" s="113" t="s">
        <v>368</v>
      </c>
      <c r="T10" s="113">
        <v>0</v>
      </c>
      <c r="U10" s="113">
        <v>0</v>
      </c>
      <c r="V10" s="113">
        <v>0</v>
      </c>
      <c r="W10" s="113">
        <v>-7897</v>
      </c>
      <c r="X10" s="113"/>
      <c r="Y10" s="24"/>
      <c r="Z10" s="24"/>
      <c r="AB10" s="235"/>
      <c r="AC10" s="235"/>
      <c r="AD10" s="235"/>
      <c r="AE10" s="235"/>
      <c r="AF10" s="235"/>
    </row>
    <row r="11" spans="1:32" ht="15" thickBot="1">
      <c r="A11" s="9" t="s">
        <v>40</v>
      </c>
      <c r="B11" s="265" t="s">
        <v>175</v>
      </c>
      <c r="C11" s="134">
        <v>-41356</v>
      </c>
      <c r="D11" s="134">
        <v>-12363</v>
      </c>
      <c r="E11" s="134">
        <v>-3634</v>
      </c>
      <c r="F11" s="134">
        <v>-4123</v>
      </c>
      <c r="G11" s="134">
        <v>-25356</v>
      </c>
      <c r="H11" s="134">
        <v>-5059</v>
      </c>
      <c r="I11" s="134">
        <v>-6033</v>
      </c>
      <c r="J11" s="134">
        <v>-4726</v>
      </c>
      <c r="K11" s="134">
        <v>-36418</v>
      </c>
      <c r="L11" s="134">
        <v>-20389</v>
      </c>
      <c r="M11" s="134">
        <v>-10379</v>
      </c>
      <c r="N11" s="134">
        <v>-3655</v>
      </c>
      <c r="O11" s="134">
        <v>-24595</v>
      </c>
      <c r="P11" s="134">
        <v>-22958</v>
      </c>
      <c r="Q11" s="134">
        <v>-19608</v>
      </c>
      <c r="R11" s="134">
        <v>-6380</v>
      </c>
      <c r="S11" s="134">
        <v>-21551</v>
      </c>
      <c r="T11" s="134">
        <v>-14402</v>
      </c>
      <c r="U11" s="134">
        <v>-9823</v>
      </c>
      <c r="V11" s="134">
        <v>-7417</v>
      </c>
      <c r="W11" s="134">
        <v>-5231</v>
      </c>
      <c r="X11" s="134">
        <f>+X23+Y23+Z23</f>
        <v>-3315</v>
      </c>
      <c r="Y11" s="75">
        <f>+Y23+Z23</f>
        <v>-1527</v>
      </c>
      <c r="Z11" s="75">
        <f>+Z23</f>
        <v>-553</v>
      </c>
      <c r="AB11" s="235"/>
      <c r="AC11" s="235"/>
      <c r="AD11" s="235"/>
      <c r="AE11" s="235"/>
      <c r="AF11" s="235"/>
    </row>
    <row r="12" spans="1:32" ht="15" thickTop="1">
      <c r="A12" s="153" t="s">
        <v>176</v>
      </c>
      <c r="B12" s="267" t="s">
        <v>177</v>
      </c>
      <c r="C12" s="168">
        <v>-305484</v>
      </c>
      <c r="D12" s="168">
        <v>-165658</v>
      </c>
      <c r="E12" s="168">
        <v>-65623</v>
      </c>
      <c r="F12" s="168">
        <v>-31223</v>
      </c>
      <c r="G12" s="168">
        <v>-147407</v>
      </c>
      <c r="H12" s="168">
        <v>-76771</v>
      </c>
      <c r="I12" s="168">
        <v>-56925</v>
      </c>
      <c r="J12" s="168">
        <v>-40011</v>
      </c>
      <c r="K12" s="168">
        <v>-141495</v>
      </c>
      <c r="L12" s="168">
        <v>-102017</v>
      </c>
      <c r="M12" s="168">
        <v>-65096</v>
      </c>
      <c r="N12" s="168">
        <v>-31547</v>
      </c>
      <c r="O12" s="168">
        <v>-116591</v>
      </c>
      <c r="P12" s="168">
        <v>-82952</v>
      </c>
      <c r="Q12" s="168">
        <v>-59509</v>
      </c>
      <c r="R12" s="168">
        <v>-22760</v>
      </c>
      <c r="S12" s="168">
        <v>-92459</v>
      </c>
      <c r="T12" s="168">
        <v>-62368</v>
      </c>
      <c r="U12" s="168">
        <v>-43687</v>
      </c>
      <c r="V12" s="168">
        <v>-11526</v>
      </c>
      <c r="W12" s="168">
        <v>-37393</v>
      </c>
      <c r="X12" s="168">
        <f>SUM(X5:X11)</f>
        <v>-22103</v>
      </c>
      <c r="Y12" s="168">
        <f>SUM(Y5:Y11)</f>
        <v>-10822</v>
      </c>
      <c r="Z12" s="168">
        <f>SUM(Z5:Z11)</f>
        <v>-5316</v>
      </c>
      <c r="AF12" s="235"/>
    </row>
    <row r="13" spans="1:32">
      <c r="B13" s="41"/>
      <c r="C13" s="195"/>
      <c r="D13" s="195"/>
      <c r="E13" s="195"/>
      <c r="F13" s="195"/>
      <c r="G13" s="195"/>
      <c r="H13" s="195"/>
      <c r="I13" s="195"/>
      <c r="J13" s="195"/>
      <c r="K13" s="195"/>
      <c r="L13" s="195"/>
      <c r="M13" s="195"/>
      <c r="N13" s="195"/>
      <c r="O13" s="195"/>
      <c r="P13" s="195"/>
      <c r="Q13" s="195"/>
      <c r="R13" s="195"/>
      <c r="S13" s="195"/>
      <c r="T13" s="195"/>
      <c r="U13" s="195"/>
      <c r="V13" s="195"/>
      <c r="W13" s="195"/>
      <c r="X13" s="195"/>
      <c r="Y13" s="195"/>
      <c r="Z13" s="195"/>
    </row>
    <row r="14" spans="1:32">
      <c r="B14" s="41"/>
      <c r="C14" s="42"/>
      <c r="D14" s="42"/>
      <c r="E14" s="42"/>
      <c r="F14" s="42"/>
      <c r="G14" s="42"/>
      <c r="H14" s="42"/>
      <c r="I14" s="42"/>
      <c r="J14" s="42"/>
      <c r="K14" s="42"/>
      <c r="L14" s="42"/>
      <c r="M14" s="42"/>
      <c r="N14" s="42"/>
      <c r="O14" s="42"/>
      <c r="P14" s="42"/>
      <c r="Q14" s="42"/>
      <c r="R14" s="42"/>
      <c r="S14" s="42"/>
      <c r="T14" s="42"/>
      <c r="U14" s="42"/>
      <c r="V14" s="42"/>
      <c r="W14" s="42"/>
      <c r="X14" s="42"/>
      <c r="Y14" s="42"/>
      <c r="Z14" s="42"/>
    </row>
    <row r="15" spans="1:32">
      <c r="A15" s="13" t="s">
        <v>54</v>
      </c>
      <c r="B15" s="13" t="s">
        <v>55</v>
      </c>
      <c r="C15" s="49"/>
      <c r="D15" s="49"/>
      <c r="E15" s="13"/>
      <c r="F15" s="13"/>
      <c r="G15" s="13"/>
      <c r="H15" s="13"/>
      <c r="I15" s="13"/>
      <c r="J15" s="13"/>
      <c r="K15" s="13"/>
      <c r="L15" s="13"/>
      <c r="M15" s="13"/>
      <c r="N15" s="13"/>
      <c r="O15" s="13"/>
      <c r="P15" s="13"/>
      <c r="Q15" s="13"/>
      <c r="R15" s="13"/>
      <c r="S15" s="13"/>
      <c r="T15" s="13"/>
      <c r="U15" s="13"/>
      <c r="V15" s="13"/>
      <c r="W15" s="13"/>
      <c r="X15" s="13"/>
      <c r="Y15" s="13"/>
      <c r="Z15" s="13"/>
    </row>
    <row r="16" spans="1:32" ht="30" customHeight="1">
      <c r="A16" s="31" t="s">
        <v>40</v>
      </c>
      <c r="B16" s="31" t="s">
        <v>371</v>
      </c>
      <c r="C16" s="151" t="s">
        <v>608</v>
      </c>
      <c r="D16" s="151" t="s">
        <v>607</v>
      </c>
      <c r="E16" s="151" t="s">
        <v>588</v>
      </c>
      <c r="F16" s="151" t="s">
        <v>572</v>
      </c>
      <c r="G16" s="151" t="s">
        <v>550</v>
      </c>
      <c r="H16" s="151" t="s">
        <v>507</v>
      </c>
      <c r="I16" s="151" t="s">
        <v>474</v>
      </c>
      <c r="J16" s="151" t="s">
        <v>452</v>
      </c>
      <c r="K16" s="151" t="s">
        <v>450</v>
      </c>
      <c r="L16" s="151" t="s">
        <v>446</v>
      </c>
      <c r="M16" s="151" t="s">
        <v>442</v>
      </c>
      <c r="N16" s="151" t="s">
        <v>440</v>
      </c>
      <c r="O16" s="151" t="s">
        <v>438</v>
      </c>
      <c r="P16" s="151" t="s">
        <v>431</v>
      </c>
      <c r="Q16" s="151" t="s">
        <v>419</v>
      </c>
      <c r="R16" s="151" t="s">
        <v>403</v>
      </c>
      <c r="S16" s="151" t="s">
        <v>399</v>
      </c>
      <c r="T16" s="151" t="s">
        <v>392</v>
      </c>
      <c r="U16" s="151" t="s">
        <v>393</v>
      </c>
      <c r="V16" s="151" t="s">
        <v>394</v>
      </c>
      <c r="W16" s="151" t="s">
        <v>395</v>
      </c>
      <c r="X16" s="151" t="s">
        <v>396</v>
      </c>
      <c r="Y16" s="151" t="s">
        <v>397</v>
      </c>
      <c r="Z16" s="151" t="s">
        <v>398</v>
      </c>
    </row>
    <row r="17" spans="1:26" ht="25.5">
      <c r="A17" s="9" t="s">
        <v>178</v>
      </c>
      <c r="B17" s="271" t="s">
        <v>168</v>
      </c>
      <c r="C17" s="137">
        <v>-39031</v>
      </c>
      <c r="D17" s="137">
        <v>-11059</v>
      </c>
      <c r="E17" s="137">
        <v>-5372</v>
      </c>
      <c r="F17" s="137">
        <v>-7843</v>
      </c>
      <c r="G17" s="137">
        <v>-9021</v>
      </c>
      <c r="H17" s="137">
        <v>-3701</v>
      </c>
      <c r="I17" s="137">
        <v>-1564</v>
      </c>
      <c r="J17" s="137">
        <v>-1716</v>
      </c>
      <c r="K17" s="137">
        <v>-2973</v>
      </c>
      <c r="L17" s="137">
        <v>-11190</v>
      </c>
      <c r="M17" s="137">
        <v>-10885</v>
      </c>
      <c r="N17" s="137">
        <v>-1661</v>
      </c>
      <c r="O17" s="137">
        <v>-9888</v>
      </c>
      <c r="P17" s="137">
        <v>-4954</v>
      </c>
      <c r="Q17" s="137">
        <v>-10662</v>
      </c>
      <c r="R17" s="137">
        <v>-2769</v>
      </c>
      <c r="S17" s="137">
        <v>-2136</v>
      </c>
      <c r="T17" s="137">
        <v>-4027</v>
      </c>
      <c r="U17" s="137">
        <v>-13938</v>
      </c>
      <c r="V17" s="137">
        <v>-154</v>
      </c>
      <c r="W17" s="137">
        <v>-1088</v>
      </c>
      <c r="X17" s="137">
        <v>-1541</v>
      </c>
      <c r="Y17" s="50">
        <v>-610</v>
      </c>
      <c r="Z17" s="50">
        <v>-129</v>
      </c>
    </row>
    <row r="18" spans="1:26" ht="25.5">
      <c r="A18" s="9" t="s">
        <v>599</v>
      </c>
      <c r="B18" s="265" t="s">
        <v>600</v>
      </c>
      <c r="C18" s="113">
        <v>-38767</v>
      </c>
      <c r="D18" s="113">
        <v>-61898</v>
      </c>
      <c r="E18" s="113">
        <v>-9579</v>
      </c>
      <c r="F18" s="113">
        <v>-1103</v>
      </c>
      <c r="G18" s="113">
        <v>-24936</v>
      </c>
      <c r="H18" s="113">
        <v>-2901</v>
      </c>
      <c r="I18" s="113">
        <v>-200</v>
      </c>
      <c r="J18" s="113">
        <v>-13571</v>
      </c>
      <c r="K18" s="113">
        <v>-5686</v>
      </c>
      <c r="L18" s="113">
        <v>-1060</v>
      </c>
      <c r="M18" s="113">
        <v>-2314</v>
      </c>
      <c r="N18" s="113">
        <v>-9791</v>
      </c>
      <c r="O18" s="113">
        <v>-8271</v>
      </c>
      <c r="P18" s="113">
        <v>-518</v>
      </c>
      <c r="Q18" s="113">
        <v>137</v>
      </c>
      <c r="R18" s="113">
        <v>-887</v>
      </c>
      <c r="S18" s="113">
        <v>-8353</v>
      </c>
      <c r="T18" s="113">
        <v>807</v>
      </c>
      <c r="U18" s="113">
        <v>-9302</v>
      </c>
      <c r="V18" s="113">
        <v>-1983</v>
      </c>
      <c r="W18" s="113">
        <v>-580</v>
      </c>
      <c r="X18" s="113">
        <v>-4877</v>
      </c>
      <c r="Y18" s="113">
        <v>-754</v>
      </c>
      <c r="Z18" s="113">
        <v>-832</v>
      </c>
    </row>
    <row r="19" spans="1:26">
      <c r="A19" s="9" t="s">
        <v>169</v>
      </c>
      <c r="B19" s="265" t="s">
        <v>170</v>
      </c>
      <c r="C19" s="113">
        <v>-13865</v>
      </c>
      <c r="D19" s="113">
        <v>-10743</v>
      </c>
      <c r="E19" s="113">
        <v>-12092</v>
      </c>
      <c r="F19" s="113">
        <v>-9386</v>
      </c>
      <c r="G19" s="113">
        <v>-10053</v>
      </c>
      <c r="H19" s="113">
        <v>-7268</v>
      </c>
      <c r="I19" s="113">
        <v>-8029</v>
      </c>
      <c r="J19" s="113">
        <v>-10944</v>
      </c>
      <c r="K19" s="113">
        <v>-9488</v>
      </c>
      <c r="L19" s="113">
        <v>-7768</v>
      </c>
      <c r="M19" s="113">
        <v>-7998</v>
      </c>
      <c r="N19" s="113">
        <v>-8313</v>
      </c>
      <c r="O19" s="113">
        <v>-8063</v>
      </c>
      <c r="P19" s="113">
        <v>-7324</v>
      </c>
      <c r="Q19" s="113">
        <v>-7146</v>
      </c>
      <c r="R19" s="113">
        <v>-4946</v>
      </c>
      <c r="S19" s="113">
        <v>-6604</v>
      </c>
      <c r="T19" s="113">
        <v>-4628</v>
      </c>
      <c r="U19" s="113">
        <v>-3566</v>
      </c>
      <c r="V19" s="113">
        <v>-1963</v>
      </c>
      <c r="W19" s="113">
        <v>-2802</v>
      </c>
      <c r="X19" s="113">
        <v>-2264</v>
      </c>
      <c r="Y19" s="24">
        <v>-2511</v>
      </c>
      <c r="Z19" s="24">
        <v>-3172</v>
      </c>
    </row>
    <row r="20" spans="1:26">
      <c r="A20" s="9" t="s">
        <v>171</v>
      </c>
      <c r="B20" s="265" t="s">
        <v>172</v>
      </c>
      <c r="C20" s="113">
        <v>-1406</v>
      </c>
      <c r="D20" s="113">
        <v>-1631</v>
      </c>
      <c r="E20" s="113">
        <v>-1643</v>
      </c>
      <c r="F20" s="113">
        <v>-1327</v>
      </c>
      <c r="G20" s="113">
        <v>-962</v>
      </c>
      <c r="H20" s="113">
        <v>-926</v>
      </c>
      <c r="I20" s="113">
        <v>-824</v>
      </c>
      <c r="J20" s="113">
        <v>-630</v>
      </c>
      <c r="K20" s="113">
        <v>-766</v>
      </c>
      <c r="L20" s="113">
        <v>-640</v>
      </c>
      <c r="M20" s="113">
        <v>-645</v>
      </c>
      <c r="N20" s="113">
        <v>-635</v>
      </c>
      <c r="O20" s="113">
        <v>-749</v>
      </c>
      <c r="P20" s="113">
        <v>-691</v>
      </c>
      <c r="Q20" s="113">
        <v>-1092</v>
      </c>
      <c r="R20" s="113">
        <v>-1029</v>
      </c>
      <c r="S20" s="113">
        <v>-954</v>
      </c>
      <c r="T20" s="113">
        <v>-1268</v>
      </c>
      <c r="U20" s="113">
        <v>-14</v>
      </c>
      <c r="V20" s="113">
        <v>-9</v>
      </c>
      <c r="W20" s="113">
        <v>-1007</v>
      </c>
      <c r="X20" s="113">
        <v>-811</v>
      </c>
      <c r="Y20" s="24">
        <v>-657</v>
      </c>
      <c r="Z20" s="24">
        <v>-630</v>
      </c>
    </row>
    <row r="21" spans="1:26">
      <c r="A21" s="22" t="s">
        <v>173</v>
      </c>
      <c r="B21" s="265" t="s">
        <v>174</v>
      </c>
      <c r="C21" s="113">
        <v>-3700</v>
      </c>
      <c r="D21" s="113">
        <v>-5741</v>
      </c>
      <c r="E21" s="113">
        <v>-3756</v>
      </c>
      <c r="F21" s="113">
        <v>-7279</v>
      </c>
      <c r="G21" s="113">
        <v>-3868</v>
      </c>
      <c r="H21" s="113">
        <v>-5997</v>
      </c>
      <c r="I21" s="113">
        <v>-4759</v>
      </c>
      <c r="J21" s="113">
        <v>-7605</v>
      </c>
      <c r="K21" s="113">
        <v>-4505</v>
      </c>
      <c r="L21" s="113">
        <v>-6253</v>
      </c>
      <c r="M21" s="113">
        <v>-4983</v>
      </c>
      <c r="N21" s="113">
        <v>-7492</v>
      </c>
      <c r="O21" s="113">
        <v>-5010</v>
      </c>
      <c r="P21" s="113">
        <v>-6606</v>
      </c>
      <c r="Q21" s="113">
        <v>-4758</v>
      </c>
      <c r="R21" s="113">
        <v>-6749</v>
      </c>
      <c r="S21" s="113">
        <v>-4895</v>
      </c>
      <c r="T21" s="113">
        <v>-4986</v>
      </c>
      <c r="U21" s="113">
        <v>-2935</v>
      </c>
      <c r="V21" s="113">
        <v>0</v>
      </c>
      <c r="W21" s="113">
        <v>0</v>
      </c>
      <c r="X21" s="113">
        <v>0</v>
      </c>
      <c r="Y21" s="24">
        <v>0</v>
      </c>
      <c r="Z21" s="24">
        <v>0</v>
      </c>
    </row>
    <row r="22" spans="1:26">
      <c r="A22" s="9" t="s">
        <v>505</v>
      </c>
      <c r="B22" s="265" t="s">
        <v>506</v>
      </c>
      <c r="C22" s="113">
        <v>-14064</v>
      </c>
      <c r="D22" s="113">
        <v>-234</v>
      </c>
      <c r="E22" s="113">
        <v>-2447</v>
      </c>
      <c r="F22" s="113">
        <v>-162</v>
      </c>
      <c r="G22" s="113">
        <v>-1499</v>
      </c>
      <c r="H22" s="113">
        <v>-27</v>
      </c>
      <c r="I22" s="113">
        <v>-231</v>
      </c>
      <c r="J22" s="113">
        <v>-819</v>
      </c>
      <c r="K22" s="113">
        <v>-31</v>
      </c>
      <c r="L22" s="113">
        <v>0</v>
      </c>
      <c r="M22" s="113">
        <v>0</v>
      </c>
      <c r="N22" s="113">
        <v>0</v>
      </c>
      <c r="O22" s="113">
        <v>-21</v>
      </c>
      <c r="P22" s="113">
        <v>0</v>
      </c>
      <c r="Q22" s="113">
        <v>0</v>
      </c>
      <c r="R22" s="113">
        <v>0</v>
      </c>
      <c r="S22" s="113">
        <v>0</v>
      </c>
      <c r="T22" s="113">
        <v>0</v>
      </c>
      <c r="U22" s="113">
        <v>0</v>
      </c>
      <c r="V22" s="113">
        <v>0</v>
      </c>
      <c r="W22" s="113">
        <v>-7897</v>
      </c>
      <c r="X22" s="113"/>
      <c r="Y22" s="24"/>
      <c r="Z22" s="24"/>
    </row>
    <row r="23" spans="1:26" ht="15" thickBot="1">
      <c r="A23" s="9" t="s">
        <v>40</v>
      </c>
      <c r="B23" s="265" t="s">
        <v>175</v>
      </c>
      <c r="C23" s="134">
        <v>-28993</v>
      </c>
      <c r="D23" s="134">
        <v>-8729</v>
      </c>
      <c r="E23" s="134">
        <v>489</v>
      </c>
      <c r="F23" s="134">
        <v>-4123</v>
      </c>
      <c r="G23" s="134">
        <v>-20297</v>
      </c>
      <c r="H23" s="134">
        <v>974</v>
      </c>
      <c r="I23" s="134">
        <v>-1307</v>
      </c>
      <c r="J23" s="134">
        <v>-4726</v>
      </c>
      <c r="K23" s="134">
        <v>-16029</v>
      </c>
      <c r="L23" s="134">
        <v>-10010</v>
      </c>
      <c r="M23" s="134">
        <v>-6724</v>
      </c>
      <c r="N23" s="134">
        <v>-3655</v>
      </c>
      <c r="O23" s="134">
        <v>-1637</v>
      </c>
      <c r="P23" s="134">
        <v>-3350</v>
      </c>
      <c r="Q23" s="134">
        <v>-13228</v>
      </c>
      <c r="R23" s="134">
        <v>-6380</v>
      </c>
      <c r="S23" s="134">
        <v>-7149</v>
      </c>
      <c r="T23" s="134">
        <v>-4579</v>
      </c>
      <c r="U23" s="134">
        <v>-2406</v>
      </c>
      <c r="V23" s="134">
        <v>-7417</v>
      </c>
      <c r="W23" s="134">
        <v>-1916</v>
      </c>
      <c r="X23" s="134">
        <f>-1788</f>
        <v>-1788</v>
      </c>
      <c r="Y23" s="75">
        <f>-974</f>
        <v>-974</v>
      </c>
      <c r="Z23" s="75">
        <f>-553</f>
        <v>-553</v>
      </c>
    </row>
    <row r="24" spans="1:26" ht="15" thickTop="1">
      <c r="A24" s="153" t="s">
        <v>176</v>
      </c>
      <c r="B24" s="267" t="s">
        <v>177</v>
      </c>
      <c r="C24" s="168">
        <v>-139826</v>
      </c>
      <c r="D24" s="168">
        <v>-100035</v>
      </c>
      <c r="E24" s="168">
        <v>-34400</v>
      </c>
      <c r="F24" s="168">
        <v>-31223</v>
      </c>
      <c r="G24" s="168">
        <v>-70636</v>
      </c>
      <c r="H24" s="168">
        <v>-19846</v>
      </c>
      <c r="I24" s="168">
        <v>-16914</v>
      </c>
      <c r="J24" s="168">
        <v>-40011</v>
      </c>
      <c r="K24" s="168">
        <v>-39478</v>
      </c>
      <c r="L24" s="168">
        <v>-36921</v>
      </c>
      <c r="M24" s="168">
        <v>-33549</v>
      </c>
      <c r="N24" s="168">
        <v>-31547</v>
      </c>
      <c r="O24" s="168">
        <v>-33639</v>
      </c>
      <c r="P24" s="168">
        <v>-23443</v>
      </c>
      <c r="Q24" s="168">
        <v>-36749</v>
      </c>
      <c r="R24" s="168">
        <v>-22760</v>
      </c>
      <c r="S24" s="168">
        <v>-30091</v>
      </c>
      <c r="T24" s="168">
        <v>-18681</v>
      </c>
      <c r="U24" s="168">
        <v>-32161</v>
      </c>
      <c r="V24" s="168">
        <v>-11526</v>
      </c>
      <c r="W24" s="168">
        <v>-15290</v>
      </c>
      <c r="X24" s="168">
        <f t="shared" ref="X24:Z24" si="0">SUM(X17:X23)</f>
        <v>-11281</v>
      </c>
      <c r="Y24" s="168">
        <f t="shared" si="0"/>
        <v>-5506</v>
      </c>
      <c r="Z24" s="168">
        <f t="shared" si="0"/>
        <v>-5316</v>
      </c>
    </row>
    <row r="25" spans="1:26">
      <c r="C25" s="4"/>
      <c r="D25" s="4"/>
      <c r="E25" s="4"/>
      <c r="F25" s="4"/>
      <c r="G25" s="4"/>
      <c r="H25" s="4"/>
      <c r="I25" s="4"/>
      <c r="J25" s="4"/>
      <c r="K25" s="4"/>
      <c r="L25" s="4"/>
      <c r="M25" s="4"/>
      <c r="N25" s="4"/>
      <c r="O25" s="4"/>
      <c r="P25" s="4"/>
      <c r="Q25" s="4"/>
      <c r="R25" s="4"/>
      <c r="S25" s="4"/>
      <c r="T25" s="4"/>
      <c r="U25" s="4"/>
      <c r="V25" s="4"/>
      <c r="W25" s="4"/>
      <c r="X25" s="4"/>
      <c r="Y25" s="4"/>
      <c r="Z25" s="4"/>
    </row>
    <row r="26" spans="1:26">
      <c r="C26" s="4"/>
      <c r="D26" s="4"/>
      <c r="E26" s="4"/>
      <c r="F26" s="4"/>
      <c r="G26" s="4"/>
      <c r="H26" s="4"/>
      <c r="I26" s="4"/>
      <c r="J26" s="4"/>
      <c r="K26" s="4"/>
      <c r="L26" s="4"/>
      <c r="M26" s="4"/>
      <c r="N26" s="4"/>
      <c r="O26" s="4"/>
      <c r="P26" s="4"/>
      <c r="Q26" s="4"/>
      <c r="R26" s="4"/>
      <c r="S26" s="4"/>
      <c r="T26" s="4"/>
      <c r="U26" s="4"/>
      <c r="V26" s="4"/>
      <c r="W26" s="4"/>
      <c r="X26" s="4"/>
      <c r="Y26" s="4"/>
      <c r="Z26" s="4"/>
    </row>
    <row r="27" spans="1:26">
      <c r="S27" s="168"/>
      <c r="T27" s="168"/>
      <c r="U27" s="168"/>
      <c r="V27" s="168"/>
      <c r="W27" s="168"/>
      <c r="X27" s="168"/>
      <c r="Y27" s="168"/>
      <c r="Z27" s="168"/>
    </row>
    <row r="28" spans="1:26">
      <c r="S28" s="168"/>
      <c r="T28" s="168"/>
      <c r="U28" s="168"/>
      <c r="V28" s="168"/>
      <c r="W28" s="168"/>
      <c r="X28" s="168"/>
      <c r="Y28" s="168"/>
      <c r="Z28" s="168"/>
    </row>
    <row r="29" spans="1:26">
      <c r="S29" s="168"/>
      <c r="T29" s="168"/>
      <c r="U29" s="168"/>
      <c r="V29" s="168"/>
      <c r="W29" s="168"/>
      <c r="X29" s="168"/>
      <c r="Y29" s="168"/>
      <c r="Z29" s="168"/>
    </row>
    <row r="32" spans="1:26" ht="18">
      <c r="A32" s="204" t="s">
        <v>447</v>
      </c>
    </row>
    <row r="34" spans="1:26">
      <c r="A34" s="13" t="s">
        <v>2</v>
      </c>
      <c r="B34" s="13" t="s">
        <v>3</v>
      </c>
    </row>
    <row r="35" spans="1:26" ht="30.6" customHeight="1">
      <c r="A35" s="233" t="s">
        <v>40</v>
      </c>
      <c r="B35" s="233" t="s">
        <v>371</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c r="Y35" s="197">
        <v>43738</v>
      </c>
      <c r="Z35" s="197">
        <v>43830</v>
      </c>
    </row>
    <row r="36" spans="1:26" ht="25.5">
      <c r="A36" s="9" t="s">
        <v>167</v>
      </c>
      <c r="B36" s="207" t="s">
        <v>168</v>
      </c>
      <c r="C36" s="50">
        <v>-3368</v>
      </c>
      <c r="D36" s="50">
        <v>-739</v>
      </c>
      <c r="E36" s="50">
        <v>-2280</v>
      </c>
      <c r="F36" s="50">
        <v>-3368</v>
      </c>
      <c r="G36" s="50">
        <v>-154</v>
      </c>
      <c r="H36" s="50">
        <v>-14092</v>
      </c>
      <c r="I36" s="50">
        <v>-18119</v>
      </c>
      <c r="J36" s="50">
        <v>-20255</v>
      </c>
      <c r="K36" s="50">
        <v>-2769</v>
      </c>
      <c r="L36" s="50">
        <v>-13431</v>
      </c>
      <c r="M36" s="50">
        <v>-18385</v>
      </c>
      <c r="N36" s="50">
        <v>-28273</v>
      </c>
      <c r="O36" s="50">
        <v>-1661</v>
      </c>
      <c r="P36" s="50">
        <v>-12546</v>
      </c>
      <c r="Q36" s="50">
        <v>-23736</v>
      </c>
      <c r="R36" s="50">
        <v>-26709</v>
      </c>
      <c r="S36" s="50">
        <v>-1716</v>
      </c>
      <c r="T36" s="50">
        <v>-3280</v>
      </c>
      <c r="U36" s="50">
        <v>-6981</v>
      </c>
      <c r="V36" s="50">
        <v>-16002</v>
      </c>
      <c r="W36" s="50">
        <v>-7843</v>
      </c>
      <c r="X36" s="50">
        <v>-13215</v>
      </c>
      <c r="Y36" s="50">
        <v>-24274</v>
      </c>
      <c r="Z36" s="50">
        <v>-63305</v>
      </c>
    </row>
    <row r="37" spans="1:26" ht="25.5">
      <c r="A37" s="9" t="s">
        <v>599</v>
      </c>
      <c r="B37" s="200" t="s">
        <v>600</v>
      </c>
      <c r="C37" s="24">
        <v>-7043</v>
      </c>
      <c r="D37" s="24">
        <v>-1586</v>
      </c>
      <c r="E37" s="24">
        <v>-6463</v>
      </c>
      <c r="F37" s="24">
        <v>-7043</v>
      </c>
      <c r="G37" s="24">
        <v>-1983</v>
      </c>
      <c r="H37" s="24">
        <v>-11285</v>
      </c>
      <c r="I37" s="24">
        <v>-10478</v>
      </c>
      <c r="J37" s="24">
        <v>-18831</v>
      </c>
      <c r="K37" s="24">
        <v>-887</v>
      </c>
      <c r="L37" s="24">
        <v>-750</v>
      </c>
      <c r="M37" s="24">
        <v>-1268</v>
      </c>
      <c r="N37" s="24">
        <v>-9539</v>
      </c>
      <c r="O37" s="24">
        <v>-9791</v>
      </c>
      <c r="P37" s="24">
        <v>-12105</v>
      </c>
      <c r="Q37" s="24">
        <v>-13165</v>
      </c>
      <c r="R37" s="24">
        <v>-18851</v>
      </c>
      <c r="S37" s="24">
        <v>-13571</v>
      </c>
      <c r="T37" s="24">
        <v>-13771</v>
      </c>
      <c r="U37" s="24">
        <v>-16672</v>
      </c>
      <c r="V37" s="24">
        <v>-41608</v>
      </c>
      <c r="W37" s="24">
        <v>-1103</v>
      </c>
      <c r="X37" s="24">
        <v>-10682</v>
      </c>
      <c r="Y37" s="24">
        <v>-72580</v>
      </c>
      <c r="Z37" s="24">
        <v>-111347</v>
      </c>
    </row>
    <row r="38" spans="1:26">
      <c r="A38" s="22" t="s">
        <v>169</v>
      </c>
      <c r="B38" s="200" t="s">
        <v>170</v>
      </c>
      <c r="C38" s="24">
        <v>-10749</v>
      </c>
      <c r="D38" s="24">
        <v>-5683</v>
      </c>
      <c r="E38" s="24">
        <v>-7947</v>
      </c>
      <c r="F38" s="24">
        <v>-10749</v>
      </c>
      <c r="G38" s="24">
        <v>-1963</v>
      </c>
      <c r="H38" s="24">
        <v>-5529</v>
      </c>
      <c r="I38" s="24">
        <v>-10157</v>
      </c>
      <c r="J38" s="24">
        <v>-16761</v>
      </c>
      <c r="K38" s="24">
        <v>-4946</v>
      </c>
      <c r="L38" s="113">
        <v>-12092</v>
      </c>
      <c r="M38" s="113">
        <v>-19416</v>
      </c>
      <c r="N38" s="113">
        <v>-27479</v>
      </c>
      <c r="O38" s="113">
        <v>-8313</v>
      </c>
      <c r="P38" s="113">
        <v>-16311</v>
      </c>
      <c r="Q38" s="113">
        <v>-24079</v>
      </c>
      <c r="R38" s="113">
        <v>-33567</v>
      </c>
      <c r="S38" s="113">
        <v>-10944</v>
      </c>
      <c r="T38" s="113">
        <v>-18973</v>
      </c>
      <c r="U38" s="113">
        <v>-26241</v>
      </c>
      <c r="V38" s="113">
        <v>-36294</v>
      </c>
      <c r="W38" s="113">
        <v>-9386</v>
      </c>
      <c r="X38" s="113">
        <v>-21478</v>
      </c>
      <c r="Y38" s="113">
        <v>-32221</v>
      </c>
      <c r="Z38" s="113">
        <v>-46086</v>
      </c>
    </row>
    <row r="39" spans="1:26">
      <c r="A39" s="9" t="s">
        <v>171</v>
      </c>
      <c r="B39" s="200" t="s">
        <v>172</v>
      </c>
      <c r="C39" s="24">
        <v>-3105</v>
      </c>
      <c r="D39" s="24">
        <v>-1287</v>
      </c>
      <c r="E39" s="24">
        <v>-2098</v>
      </c>
      <c r="F39" s="24">
        <v>-3105</v>
      </c>
      <c r="G39" s="24">
        <v>-9</v>
      </c>
      <c r="H39" s="24">
        <v>-23</v>
      </c>
      <c r="I39" s="24">
        <v>-1291</v>
      </c>
      <c r="J39" s="24">
        <v>-2245</v>
      </c>
      <c r="K39" s="24">
        <v>-1029</v>
      </c>
      <c r="L39" s="113">
        <v>-2121</v>
      </c>
      <c r="M39" s="113">
        <v>-2812</v>
      </c>
      <c r="N39" s="113">
        <v>-3561</v>
      </c>
      <c r="O39" s="113">
        <v>-635</v>
      </c>
      <c r="P39" s="113">
        <v>-1280</v>
      </c>
      <c r="Q39" s="113">
        <v>-1920</v>
      </c>
      <c r="R39" s="113">
        <v>-2686</v>
      </c>
      <c r="S39" s="113">
        <v>-630</v>
      </c>
      <c r="T39" s="113">
        <v>-1454</v>
      </c>
      <c r="U39" s="113">
        <v>-2380</v>
      </c>
      <c r="V39" s="113">
        <v>-3342</v>
      </c>
      <c r="W39" s="113">
        <v>-1327</v>
      </c>
      <c r="X39" s="113">
        <v>-2970</v>
      </c>
      <c r="Y39" s="113">
        <v>-4601</v>
      </c>
      <c r="Z39" s="113">
        <v>-6007</v>
      </c>
    </row>
    <row r="40" spans="1:26">
      <c r="A40" s="22" t="s">
        <v>173</v>
      </c>
      <c r="B40" s="200" t="s">
        <v>174</v>
      </c>
      <c r="C40" s="24">
        <v>0</v>
      </c>
      <c r="D40" s="24">
        <v>0</v>
      </c>
      <c r="E40" s="24">
        <v>0</v>
      </c>
      <c r="F40" s="24">
        <v>0</v>
      </c>
      <c r="G40" s="24">
        <v>0</v>
      </c>
      <c r="H40" s="24">
        <v>-2935</v>
      </c>
      <c r="I40" s="24">
        <v>-7921</v>
      </c>
      <c r="J40" s="24">
        <v>-12816</v>
      </c>
      <c r="K40" s="24">
        <v>-6749</v>
      </c>
      <c r="L40" s="113">
        <v>-11507</v>
      </c>
      <c r="M40" s="113">
        <v>-18113</v>
      </c>
      <c r="N40" s="113">
        <v>-23123</v>
      </c>
      <c r="O40" s="113">
        <v>-7492</v>
      </c>
      <c r="P40" s="113">
        <v>-12475</v>
      </c>
      <c r="Q40" s="113">
        <v>-18728</v>
      </c>
      <c r="R40" s="113">
        <v>-23233</v>
      </c>
      <c r="S40" s="113">
        <v>-7605</v>
      </c>
      <c r="T40" s="113">
        <v>-12364</v>
      </c>
      <c r="U40" s="113">
        <v>-18361</v>
      </c>
      <c r="V40" s="113">
        <v>-22229</v>
      </c>
      <c r="W40" s="113">
        <v>-7279</v>
      </c>
      <c r="X40" s="113">
        <v>-11035</v>
      </c>
      <c r="Y40" s="113">
        <v>-16776</v>
      </c>
      <c r="Z40" s="113">
        <v>-20476</v>
      </c>
    </row>
    <row r="41" spans="1:26">
      <c r="A41" s="22" t="s">
        <v>505</v>
      </c>
      <c r="B41" s="200" t="s">
        <v>506</v>
      </c>
      <c r="C41" s="24">
        <v>-7897</v>
      </c>
      <c r="D41" s="24"/>
      <c r="E41" s="24"/>
      <c r="F41" s="24"/>
      <c r="G41" s="24"/>
      <c r="H41" s="24"/>
      <c r="I41" s="24"/>
      <c r="J41" s="24"/>
      <c r="K41" s="24"/>
      <c r="L41" s="113"/>
      <c r="M41" s="113"/>
      <c r="N41" s="113">
        <v>-21</v>
      </c>
      <c r="O41" s="113"/>
      <c r="P41" s="113"/>
      <c r="Q41" s="113"/>
      <c r="R41" s="113">
        <v>-31</v>
      </c>
      <c r="S41" s="113">
        <v>-819</v>
      </c>
      <c r="T41" s="113">
        <v>-1050</v>
      </c>
      <c r="U41" s="113">
        <v>-1077</v>
      </c>
      <c r="V41" s="113">
        <v>-2576</v>
      </c>
      <c r="W41" s="113">
        <v>-162</v>
      </c>
      <c r="X41" s="113">
        <v>-2609</v>
      </c>
      <c r="Y41" s="113">
        <v>-2843</v>
      </c>
      <c r="Z41" s="113">
        <v>-16907</v>
      </c>
    </row>
    <row r="42" spans="1:26" ht="15" thickBot="1">
      <c r="A42" s="9" t="s">
        <v>40</v>
      </c>
      <c r="B42" s="200" t="s">
        <v>175</v>
      </c>
      <c r="C42" s="75">
        <v>-5231</v>
      </c>
      <c r="D42" s="75">
        <v>-1527</v>
      </c>
      <c r="E42" s="75">
        <v>-3315</v>
      </c>
      <c r="F42" s="75">
        <v>-13128</v>
      </c>
      <c r="G42" s="75">
        <v>-7417</v>
      </c>
      <c r="H42" s="75">
        <v>-6985</v>
      </c>
      <c r="I42" s="75">
        <v>-18108</v>
      </c>
      <c r="J42" s="75">
        <v>-30107</v>
      </c>
      <c r="K42" s="75">
        <v>-6380</v>
      </c>
      <c r="L42" s="134">
        <v>-19608</v>
      </c>
      <c r="M42" s="134">
        <v>-22958</v>
      </c>
      <c r="N42" s="134">
        <v>-24595</v>
      </c>
      <c r="O42" s="134">
        <v>-3655</v>
      </c>
      <c r="P42" s="134">
        <v>-10379</v>
      </c>
      <c r="Q42" s="134">
        <v>-20389</v>
      </c>
      <c r="R42" s="134">
        <v>-36418</v>
      </c>
      <c r="S42" s="134">
        <v>-4726</v>
      </c>
      <c r="T42" s="134">
        <v>-6033</v>
      </c>
      <c r="U42" s="134">
        <v>-5059</v>
      </c>
      <c r="V42" s="134">
        <v>-25356</v>
      </c>
      <c r="W42" s="134">
        <v>-4123</v>
      </c>
      <c r="X42" s="134">
        <v>-3634</v>
      </c>
      <c r="Y42" s="134">
        <v>-12363</v>
      </c>
      <c r="Z42" s="134">
        <v>-41356</v>
      </c>
    </row>
    <row r="43" spans="1:26" ht="15" thickTop="1">
      <c r="A43" s="153" t="s">
        <v>176</v>
      </c>
      <c r="B43" s="202" t="s">
        <v>177</v>
      </c>
      <c r="C43" s="168">
        <v>-37393</v>
      </c>
      <c r="D43" s="168">
        <v>-10822</v>
      </c>
      <c r="E43" s="168">
        <v>-22103</v>
      </c>
      <c r="F43" s="168">
        <v>-37393</v>
      </c>
      <c r="G43" s="168">
        <v>-11526</v>
      </c>
      <c r="H43" s="168">
        <v>-40849</v>
      </c>
      <c r="I43" s="168">
        <v>-66074</v>
      </c>
      <c r="J43" s="168">
        <v>-101015</v>
      </c>
      <c r="K43" s="168">
        <v>-22760</v>
      </c>
      <c r="L43" s="168">
        <v>-59509</v>
      </c>
      <c r="M43" s="168">
        <v>-82952</v>
      </c>
      <c r="N43" s="168">
        <v>-116591</v>
      </c>
      <c r="O43" s="168">
        <v>-31547</v>
      </c>
      <c r="P43" s="168">
        <v>-65096</v>
      </c>
      <c r="Q43" s="168">
        <v>-102017</v>
      </c>
      <c r="R43" s="168">
        <v>-141495</v>
      </c>
      <c r="S43" s="168">
        <v>-40011</v>
      </c>
      <c r="T43" s="168">
        <v>-56925</v>
      </c>
      <c r="U43" s="168">
        <v>-76771</v>
      </c>
      <c r="V43" s="168">
        <v>-147407</v>
      </c>
      <c r="W43" s="168">
        <v>-31223</v>
      </c>
      <c r="X43" s="168">
        <v>-65623</v>
      </c>
      <c r="Y43" s="168">
        <v>-165658</v>
      </c>
      <c r="Z43" s="168">
        <v>-305484</v>
      </c>
    </row>
    <row r="44" spans="1:26">
      <c r="B44" s="41"/>
      <c r="C44" s="195"/>
      <c r="D44" s="195"/>
      <c r="E44" s="195"/>
      <c r="F44" s="195"/>
      <c r="G44" s="195"/>
      <c r="H44" s="195"/>
      <c r="I44" s="195"/>
      <c r="J44" s="195"/>
      <c r="K44" s="195"/>
      <c r="L44" s="195"/>
      <c r="M44" s="195"/>
      <c r="N44" s="195"/>
      <c r="O44" s="195"/>
      <c r="P44" s="195"/>
      <c r="Q44" s="195"/>
      <c r="R44" s="195"/>
      <c r="S44" s="195"/>
      <c r="T44" s="195"/>
      <c r="U44" s="195"/>
      <c r="V44" s="195"/>
      <c r="W44" s="195"/>
      <c r="X44" s="195"/>
      <c r="Y44" s="195"/>
      <c r="Z44" s="195"/>
    </row>
    <row r="45" spans="1:26">
      <c r="B45" s="41"/>
      <c r="C45" s="42"/>
      <c r="D45" s="42"/>
      <c r="E45" s="42"/>
      <c r="F45" s="42"/>
      <c r="G45" s="42"/>
      <c r="H45" s="42"/>
      <c r="I45" s="42"/>
      <c r="J45" s="42"/>
      <c r="K45" s="42"/>
      <c r="L45" s="42"/>
      <c r="M45" s="42"/>
      <c r="N45" s="42"/>
      <c r="O45" s="42"/>
      <c r="P45" s="42"/>
      <c r="Q45" s="42"/>
      <c r="R45" s="42"/>
      <c r="S45" s="42"/>
      <c r="T45" s="42"/>
      <c r="U45" s="42"/>
      <c r="V45" s="42"/>
      <c r="W45" s="42"/>
      <c r="X45" s="42"/>
      <c r="Y45" s="42"/>
      <c r="Z45" s="42"/>
    </row>
    <row r="46" spans="1:26">
      <c r="A46" s="13" t="s">
        <v>54</v>
      </c>
      <c r="B46" s="13" t="s">
        <v>55</v>
      </c>
      <c r="C46" s="13"/>
      <c r="D46" s="13"/>
      <c r="E46" s="13"/>
      <c r="F46" s="13"/>
      <c r="G46" s="13"/>
      <c r="H46" s="13"/>
      <c r="I46" s="13"/>
      <c r="J46" s="13"/>
      <c r="K46" s="13"/>
      <c r="L46" s="13"/>
      <c r="M46" s="13"/>
      <c r="N46" s="13"/>
      <c r="O46" s="13"/>
      <c r="P46" s="13"/>
      <c r="Q46" s="13"/>
      <c r="R46" s="13"/>
      <c r="S46" s="13"/>
      <c r="T46" s="13"/>
      <c r="U46" s="13"/>
      <c r="V46" s="13"/>
      <c r="W46" s="13"/>
      <c r="X46" s="13"/>
      <c r="Y46" s="13"/>
      <c r="Z46" s="13"/>
    </row>
    <row r="47" spans="1:26" ht="30.6" customHeight="1">
      <c r="A47" s="233" t="s">
        <v>40</v>
      </c>
      <c r="B47" s="233" t="s">
        <v>371</v>
      </c>
      <c r="C47" s="198" t="s">
        <v>395</v>
      </c>
      <c r="D47" s="198" t="s">
        <v>397</v>
      </c>
      <c r="E47" s="198" t="s">
        <v>396</v>
      </c>
      <c r="F47" s="198" t="s">
        <v>395</v>
      </c>
      <c r="G47" s="198" t="s">
        <v>394</v>
      </c>
      <c r="H47" s="198" t="s">
        <v>393</v>
      </c>
      <c r="I47" s="198" t="s">
        <v>392</v>
      </c>
      <c r="J47" s="198" t="s">
        <v>399</v>
      </c>
      <c r="K47" s="198" t="s">
        <v>403</v>
      </c>
      <c r="L47" s="198" t="s">
        <v>419</v>
      </c>
      <c r="M47" s="198" t="s">
        <v>431</v>
      </c>
      <c r="N47" s="198" t="s">
        <v>438</v>
      </c>
      <c r="O47" s="198" t="s">
        <v>440</v>
      </c>
      <c r="P47" s="198" t="s">
        <v>442</v>
      </c>
      <c r="Q47" s="198" t="s">
        <v>446</v>
      </c>
      <c r="R47" s="198" t="s">
        <v>450</v>
      </c>
      <c r="S47" s="198" t="s">
        <v>452</v>
      </c>
      <c r="T47" s="198" t="s">
        <v>474</v>
      </c>
      <c r="U47" s="198" t="s">
        <v>507</v>
      </c>
      <c r="V47" s="198" t="s">
        <v>550</v>
      </c>
      <c r="W47" s="198" t="s">
        <v>572</v>
      </c>
      <c r="X47" s="198" t="s">
        <v>588</v>
      </c>
      <c r="Y47" s="198" t="s">
        <v>607</v>
      </c>
      <c r="Z47" s="198" t="s">
        <v>608</v>
      </c>
    </row>
    <row r="48" spans="1:26" ht="25.5">
      <c r="A48" s="9" t="s">
        <v>178</v>
      </c>
      <c r="B48" s="207" t="s">
        <v>168</v>
      </c>
      <c r="C48" s="50">
        <v>-1088</v>
      </c>
      <c r="D48" s="50">
        <v>-610</v>
      </c>
      <c r="E48" s="50">
        <v>-1541</v>
      </c>
      <c r="F48" s="50">
        <v>-1088</v>
      </c>
      <c r="G48" s="50">
        <v>-154</v>
      </c>
      <c r="H48" s="50">
        <v>-13938</v>
      </c>
      <c r="I48" s="50">
        <v>-4027</v>
      </c>
      <c r="J48" s="50">
        <v>-2136</v>
      </c>
      <c r="K48" s="137">
        <v>-2769</v>
      </c>
      <c r="L48" s="137">
        <v>-10662</v>
      </c>
      <c r="M48" s="137">
        <v>-4954</v>
      </c>
      <c r="N48" s="137">
        <v>-9888</v>
      </c>
      <c r="O48" s="137">
        <v>-1661</v>
      </c>
      <c r="P48" s="137">
        <v>-10885</v>
      </c>
      <c r="Q48" s="137">
        <v>-11190</v>
      </c>
      <c r="R48" s="137">
        <v>-2973</v>
      </c>
      <c r="S48" s="137">
        <v>-1716</v>
      </c>
      <c r="T48" s="137">
        <v>-1564</v>
      </c>
      <c r="U48" s="137">
        <v>-3701</v>
      </c>
      <c r="V48" s="137">
        <v>-9021</v>
      </c>
      <c r="W48" s="137">
        <v>-7843</v>
      </c>
      <c r="X48" s="137">
        <v>-5372</v>
      </c>
      <c r="Y48" s="137">
        <v>-11059</v>
      </c>
      <c r="Z48" s="137">
        <v>-39031</v>
      </c>
    </row>
    <row r="49" spans="1:26" ht="25.5">
      <c r="A49" s="9" t="s">
        <v>599</v>
      </c>
      <c r="B49" s="200" t="s">
        <v>600</v>
      </c>
      <c r="C49" s="113">
        <v>-580</v>
      </c>
      <c r="D49" s="113">
        <v>-754</v>
      </c>
      <c r="E49" s="113">
        <v>-4877</v>
      </c>
      <c r="F49" s="113">
        <v>-580</v>
      </c>
      <c r="G49" s="113">
        <v>-1983</v>
      </c>
      <c r="H49" s="113">
        <v>-9302</v>
      </c>
      <c r="I49" s="113">
        <v>807</v>
      </c>
      <c r="J49" s="113">
        <v>-8353</v>
      </c>
      <c r="K49" s="113">
        <v>-887</v>
      </c>
      <c r="L49" s="113">
        <v>137</v>
      </c>
      <c r="M49" s="113">
        <v>-518</v>
      </c>
      <c r="N49" s="113">
        <v>-8271</v>
      </c>
      <c r="O49" s="113">
        <v>-9791</v>
      </c>
      <c r="P49" s="113">
        <v>-2314</v>
      </c>
      <c r="Q49" s="113">
        <v>-1060</v>
      </c>
      <c r="R49" s="113">
        <v>-5686</v>
      </c>
      <c r="S49" s="113">
        <v>-13571</v>
      </c>
      <c r="T49" s="113">
        <v>-200</v>
      </c>
      <c r="U49" s="113">
        <v>-2901</v>
      </c>
      <c r="V49" s="113">
        <v>-24936</v>
      </c>
      <c r="W49" s="113">
        <v>-1103</v>
      </c>
      <c r="X49" s="113">
        <v>-9579</v>
      </c>
      <c r="Y49" s="113">
        <v>-61898</v>
      </c>
      <c r="Z49" s="113">
        <v>-38767</v>
      </c>
    </row>
    <row r="50" spans="1:26">
      <c r="A50" s="9" t="s">
        <v>169</v>
      </c>
      <c r="B50" s="200" t="s">
        <v>170</v>
      </c>
      <c r="C50" s="24">
        <v>-2802</v>
      </c>
      <c r="D50" s="24">
        <v>-2511</v>
      </c>
      <c r="E50" s="24">
        <v>-2264</v>
      </c>
      <c r="F50" s="24">
        <v>-2802</v>
      </c>
      <c r="G50" s="24">
        <v>-1963</v>
      </c>
      <c r="H50" s="24">
        <v>-3566</v>
      </c>
      <c r="I50" s="24">
        <v>-4628</v>
      </c>
      <c r="J50" s="24">
        <v>-6604</v>
      </c>
      <c r="K50" s="113">
        <v>-4946</v>
      </c>
      <c r="L50" s="113">
        <v>-7146</v>
      </c>
      <c r="M50" s="113">
        <v>-7324</v>
      </c>
      <c r="N50" s="113">
        <v>-8063</v>
      </c>
      <c r="O50" s="113">
        <v>-8313</v>
      </c>
      <c r="P50" s="113">
        <v>-7998</v>
      </c>
      <c r="Q50" s="113">
        <v>-7768</v>
      </c>
      <c r="R50" s="113">
        <v>-9488</v>
      </c>
      <c r="S50" s="113">
        <v>-10944</v>
      </c>
      <c r="T50" s="113">
        <v>-8029</v>
      </c>
      <c r="U50" s="113">
        <v>-7268</v>
      </c>
      <c r="V50" s="113">
        <v>-10053</v>
      </c>
      <c r="W50" s="113">
        <v>-9386</v>
      </c>
      <c r="X50" s="113">
        <v>-12092</v>
      </c>
      <c r="Y50" s="113">
        <v>-10743</v>
      </c>
      <c r="Z50" s="113">
        <v>-13865</v>
      </c>
    </row>
    <row r="51" spans="1:26">
      <c r="A51" s="9" t="s">
        <v>171</v>
      </c>
      <c r="B51" s="200" t="s">
        <v>172</v>
      </c>
      <c r="C51" s="24">
        <v>-1007</v>
      </c>
      <c r="D51" s="24">
        <v>-657</v>
      </c>
      <c r="E51" s="24">
        <v>-811</v>
      </c>
      <c r="F51" s="24">
        <v>-1007</v>
      </c>
      <c r="G51" s="24">
        <v>-9</v>
      </c>
      <c r="H51" s="24">
        <v>-14</v>
      </c>
      <c r="I51" s="24">
        <v>-1268</v>
      </c>
      <c r="J51" s="24">
        <v>-954</v>
      </c>
      <c r="K51" s="113">
        <v>-1029</v>
      </c>
      <c r="L51" s="113">
        <v>-1092</v>
      </c>
      <c r="M51" s="113">
        <v>-691</v>
      </c>
      <c r="N51" s="113">
        <v>-749</v>
      </c>
      <c r="O51" s="113">
        <v>-635</v>
      </c>
      <c r="P51" s="113">
        <v>-645</v>
      </c>
      <c r="Q51" s="113">
        <v>-640</v>
      </c>
      <c r="R51" s="113">
        <v>-766</v>
      </c>
      <c r="S51" s="113">
        <v>-630</v>
      </c>
      <c r="T51" s="113">
        <v>-824</v>
      </c>
      <c r="U51" s="113">
        <v>-926</v>
      </c>
      <c r="V51" s="113">
        <v>-962</v>
      </c>
      <c r="W51" s="113">
        <v>-1327</v>
      </c>
      <c r="X51" s="113">
        <v>-1643</v>
      </c>
      <c r="Y51" s="113">
        <v>-1631</v>
      </c>
      <c r="Z51" s="113">
        <v>-1406</v>
      </c>
    </row>
    <row r="52" spans="1:26">
      <c r="A52" s="22" t="s">
        <v>173</v>
      </c>
      <c r="B52" s="200" t="s">
        <v>174</v>
      </c>
      <c r="C52" s="24">
        <v>0</v>
      </c>
      <c r="D52" s="24">
        <v>0</v>
      </c>
      <c r="E52" s="24">
        <v>0</v>
      </c>
      <c r="F52" s="24">
        <v>0</v>
      </c>
      <c r="G52" s="24">
        <v>0</v>
      </c>
      <c r="H52" s="24">
        <v>-2935</v>
      </c>
      <c r="I52" s="24">
        <v>-4986</v>
      </c>
      <c r="J52" s="24">
        <v>-4895</v>
      </c>
      <c r="K52" s="113">
        <v>-6749</v>
      </c>
      <c r="L52" s="113">
        <v>-4758</v>
      </c>
      <c r="M52" s="113">
        <v>-6606</v>
      </c>
      <c r="N52" s="113">
        <v>-5010</v>
      </c>
      <c r="O52" s="113">
        <v>-7492</v>
      </c>
      <c r="P52" s="113">
        <v>-4983</v>
      </c>
      <c r="Q52" s="113">
        <v>-6253</v>
      </c>
      <c r="R52" s="113">
        <v>-4505</v>
      </c>
      <c r="S52" s="113">
        <v>-7605</v>
      </c>
      <c r="T52" s="113">
        <v>-4759</v>
      </c>
      <c r="U52" s="113">
        <v>-5997</v>
      </c>
      <c r="V52" s="113">
        <v>-3868</v>
      </c>
      <c r="W52" s="113">
        <v>-7279</v>
      </c>
      <c r="X52" s="113">
        <v>-3756</v>
      </c>
      <c r="Y52" s="113">
        <v>-5741</v>
      </c>
      <c r="Z52" s="113">
        <v>-3700</v>
      </c>
    </row>
    <row r="53" spans="1:26">
      <c r="A53" s="22" t="s">
        <v>505</v>
      </c>
      <c r="B53" s="200" t="s">
        <v>506</v>
      </c>
      <c r="C53" s="24">
        <v>-7897</v>
      </c>
      <c r="D53" s="24"/>
      <c r="E53" s="24"/>
      <c r="F53" s="24"/>
      <c r="G53" s="24"/>
      <c r="H53" s="24"/>
      <c r="I53" s="24"/>
      <c r="J53" s="24"/>
      <c r="K53" s="113"/>
      <c r="L53" s="113"/>
      <c r="M53" s="113"/>
      <c r="N53" s="113">
        <v>-21</v>
      </c>
      <c r="O53" s="113"/>
      <c r="P53" s="113"/>
      <c r="Q53" s="113"/>
      <c r="R53" s="113">
        <v>-31</v>
      </c>
      <c r="S53" s="113">
        <v>-819</v>
      </c>
      <c r="T53" s="113">
        <v>-231</v>
      </c>
      <c r="U53" s="113">
        <v>-27</v>
      </c>
      <c r="V53" s="113">
        <v>-1499</v>
      </c>
      <c r="W53" s="113">
        <v>-162</v>
      </c>
      <c r="X53" s="113">
        <v>-2447</v>
      </c>
      <c r="Y53" s="113">
        <v>-234</v>
      </c>
      <c r="Z53" s="113">
        <v>-14064</v>
      </c>
    </row>
    <row r="54" spans="1:26" ht="15" thickBot="1">
      <c r="A54" s="9" t="s">
        <v>40</v>
      </c>
      <c r="B54" s="200" t="s">
        <v>175</v>
      </c>
      <c r="C54" s="75">
        <v>-1916</v>
      </c>
      <c r="D54" s="75">
        <v>-974</v>
      </c>
      <c r="E54" s="75">
        <v>-1788</v>
      </c>
      <c r="F54" s="75">
        <v>-9813</v>
      </c>
      <c r="G54" s="75">
        <v>-7417</v>
      </c>
      <c r="H54" s="75">
        <v>-2406</v>
      </c>
      <c r="I54" s="75">
        <v>-4579</v>
      </c>
      <c r="J54" s="75">
        <v>-7149</v>
      </c>
      <c r="K54" s="134">
        <v>-6380</v>
      </c>
      <c r="L54" s="134">
        <v>-13228</v>
      </c>
      <c r="M54" s="134">
        <v>-3350</v>
      </c>
      <c r="N54" s="134">
        <v>-1637</v>
      </c>
      <c r="O54" s="134">
        <v>-3655</v>
      </c>
      <c r="P54" s="134">
        <v>-6724</v>
      </c>
      <c r="Q54" s="134">
        <v>-10010</v>
      </c>
      <c r="R54" s="134">
        <v>-16029</v>
      </c>
      <c r="S54" s="134">
        <v>-4726</v>
      </c>
      <c r="T54" s="134">
        <v>-1307</v>
      </c>
      <c r="U54" s="134">
        <v>974</v>
      </c>
      <c r="V54" s="134">
        <v>-20297</v>
      </c>
      <c r="W54" s="134">
        <v>-4123</v>
      </c>
      <c r="X54" s="134">
        <v>489</v>
      </c>
      <c r="Y54" s="134">
        <v>-8729</v>
      </c>
      <c r="Z54" s="134">
        <v>-28993</v>
      </c>
    </row>
    <row r="55" spans="1:26" ht="15" thickTop="1">
      <c r="A55" s="153" t="s">
        <v>176</v>
      </c>
      <c r="B55" s="202" t="s">
        <v>177</v>
      </c>
      <c r="C55" s="168">
        <v>-15290</v>
      </c>
      <c r="D55" s="168">
        <v>-5506</v>
      </c>
      <c r="E55" s="168">
        <v>-11281</v>
      </c>
      <c r="F55" s="168">
        <v>-15290</v>
      </c>
      <c r="G55" s="168">
        <v>-11526</v>
      </c>
      <c r="H55" s="168">
        <v>-32161</v>
      </c>
      <c r="I55" s="168">
        <v>-18681</v>
      </c>
      <c r="J55" s="168">
        <v>-30091</v>
      </c>
      <c r="K55" s="168">
        <v>-22760</v>
      </c>
      <c r="L55" s="168">
        <v>-36749</v>
      </c>
      <c r="M55" s="168">
        <v>-23443</v>
      </c>
      <c r="N55" s="168">
        <v>-33639</v>
      </c>
      <c r="O55" s="168">
        <v>-31547</v>
      </c>
      <c r="P55" s="168">
        <v>-33549</v>
      </c>
      <c r="Q55" s="168">
        <v>-36921</v>
      </c>
      <c r="R55" s="168">
        <v>-39478</v>
      </c>
      <c r="S55" s="168">
        <v>-40011</v>
      </c>
      <c r="T55" s="168">
        <v>-16914</v>
      </c>
      <c r="U55" s="168">
        <v>-19846</v>
      </c>
      <c r="V55" s="168">
        <v>-70636</v>
      </c>
      <c r="W55" s="168">
        <v>-31223</v>
      </c>
      <c r="X55" s="168">
        <v>-34400</v>
      </c>
      <c r="Y55" s="168">
        <v>-100035</v>
      </c>
      <c r="Z55" s="168">
        <v>-139826</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0">
    <tabColor rgb="FFB2E0B4"/>
    <pageSetUpPr fitToPage="1"/>
  </sheetPr>
  <dimension ref="A1:AE268"/>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8.85546875" style="2" customWidth="1"/>
    <col min="2" max="2" width="46.42578125" style="2" customWidth="1" outlineLevel="1"/>
    <col min="3" max="17" width="13.42578125" style="2" customWidth="1"/>
    <col min="18" max="24" width="13.42578125" style="2" bestFit="1" customWidth="1"/>
    <col min="25" max="25" width="13.42578125" style="10" bestFit="1" customWidth="1"/>
    <col min="26" max="26" width="13.42578125" style="106" customWidth="1"/>
    <col min="27" max="27" width="13.42578125" style="2" customWidth="1"/>
    <col min="28" max="28" width="10.85546875" style="2" customWidth="1"/>
    <col min="29" max="29" width="1.7109375" style="2" customWidth="1"/>
    <col min="30" max="30" width="13.42578125" style="2" customWidth="1"/>
    <col min="31" max="31" width="10.85546875" style="2" bestFit="1" customWidth="1"/>
    <col min="32" max="16384" width="10.285156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106"/>
      <c r="AA1" s="2"/>
      <c r="AB1" s="2"/>
      <c r="AC1" s="2"/>
      <c r="AD1" s="2"/>
      <c r="AE1" s="2"/>
    </row>
    <row r="2" spans="1:31">
      <c r="A2" s="57"/>
      <c r="B2" s="57"/>
      <c r="C2" s="57"/>
      <c r="D2" s="57"/>
      <c r="E2" s="57"/>
      <c r="F2" s="57"/>
      <c r="G2" s="57"/>
      <c r="H2" s="57"/>
      <c r="I2" s="57"/>
      <c r="J2" s="57"/>
      <c r="K2" s="57"/>
      <c r="L2" s="57"/>
      <c r="M2" s="57"/>
      <c r="N2" s="57"/>
      <c r="O2" s="57"/>
      <c r="P2" s="57"/>
      <c r="Q2" s="57"/>
      <c r="R2" s="57"/>
      <c r="S2" s="57"/>
      <c r="T2" s="57"/>
      <c r="U2" s="57"/>
      <c r="V2" s="57"/>
      <c r="W2" s="57"/>
      <c r="X2" s="57"/>
      <c r="Y2" s="57"/>
    </row>
    <row r="3" spans="1:31">
      <c r="A3" s="58" t="s">
        <v>179</v>
      </c>
      <c r="B3" s="59" t="s">
        <v>180</v>
      </c>
      <c r="C3" s="60"/>
      <c r="D3" s="60"/>
      <c r="E3" s="60"/>
      <c r="F3" s="60"/>
      <c r="G3" s="60"/>
      <c r="H3" s="60"/>
      <c r="I3" s="60"/>
      <c r="J3" s="60"/>
      <c r="K3" s="60"/>
      <c r="L3" s="60"/>
      <c r="M3" s="60"/>
      <c r="N3" s="60"/>
      <c r="O3" s="60"/>
      <c r="P3" s="60"/>
      <c r="Q3" s="60"/>
      <c r="R3" s="60"/>
      <c r="S3" s="60"/>
      <c r="T3" s="60"/>
      <c r="U3" s="60"/>
      <c r="V3" s="60"/>
      <c r="W3" s="60"/>
      <c r="X3" s="60"/>
      <c r="Y3" s="60"/>
      <c r="Z3" s="60"/>
    </row>
    <row r="4" spans="1:31" ht="30" customHeight="1">
      <c r="A4" s="62" t="s">
        <v>181</v>
      </c>
      <c r="B4" s="62" t="s">
        <v>182</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c r="AA4" s="3"/>
    </row>
    <row r="5" spans="1:31">
      <c r="B5" s="264"/>
      <c r="C5" s="29"/>
      <c r="D5" s="29"/>
      <c r="E5" s="29"/>
      <c r="F5" s="29"/>
      <c r="G5" s="29"/>
      <c r="H5" s="29"/>
      <c r="I5" s="29"/>
      <c r="J5" s="29"/>
      <c r="K5" s="29"/>
      <c r="L5" s="29"/>
      <c r="M5" s="29"/>
      <c r="N5" s="29"/>
      <c r="O5" s="29"/>
      <c r="P5" s="29"/>
      <c r="Q5" s="29"/>
      <c r="R5" s="29"/>
      <c r="S5" s="29"/>
      <c r="T5" s="29"/>
      <c r="U5" s="29"/>
      <c r="V5" s="29"/>
      <c r="W5" s="29"/>
      <c r="X5" s="29"/>
      <c r="Y5" s="29"/>
      <c r="Z5" s="29"/>
      <c r="AA5" s="3"/>
    </row>
    <row r="6" spans="1:31">
      <c r="A6" s="63" t="s">
        <v>183</v>
      </c>
      <c r="B6" s="286" t="s">
        <v>184</v>
      </c>
      <c r="C6" s="64"/>
      <c r="D6" s="64"/>
      <c r="E6" s="64"/>
      <c r="F6" s="64"/>
      <c r="G6" s="64"/>
      <c r="H6" s="64"/>
      <c r="I6" s="64"/>
      <c r="J6" s="64"/>
      <c r="K6" s="64"/>
      <c r="L6" s="64"/>
      <c r="M6" s="64"/>
      <c r="N6" s="64"/>
      <c r="O6" s="64"/>
      <c r="P6" s="64"/>
      <c r="Q6" s="64"/>
      <c r="R6" s="64"/>
      <c r="S6" s="64"/>
      <c r="T6" s="64"/>
      <c r="U6" s="64"/>
      <c r="V6" s="64"/>
      <c r="W6" s="64"/>
      <c r="X6" s="64"/>
      <c r="Y6" s="64"/>
      <c r="Z6" s="64"/>
      <c r="AA6" s="3"/>
    </row>
    <row r="7" spans="1:31">
      <c r="A7" s="9" t="s">
        <v>185</v>
      </c>
      <c r="B7" s="265" t="s">
        <v>186</v>
      </c>
      <c r="C7" s="24">
        <v>4658171</v>
      </c>
      <c r="D7" s="24">
        <v>2432745</v>
      </c>
      <c r="E7" s="24">
        <v>2350499</v>
      </c>
      <c r="F7" s="24">
        <v>2715459</v>
      </c>
      <c r="G7" s="24">
        <v>2897123</v>
      </c>
      <c r="H7" s="24">
        <v>1170138</v>
      </c>
      <c r="I7" s="24">
        <v>914056</v>
      </c>
      <c r="J7" s="24">
        <v>2339735</v>
      </c>
      <c r="K7" s="24">
        <v>998035</v>
      </c>
      <c r="L7" s="24">
        <v>1708096</v>
      </c>
      <c r="M7" s="24">
        <v>2136821</v>
      </c>
      <c r="N7" s="24">
        <v>2035492</v>
      </c>
      <c r="O7" s="24">
        <v>1302847</v>
      </c>
      <c r="P7" s="24">
        <v>2021495</v>
      </c>
      <c r="Q7" s="24">
        <v>2998185</v>
      </c>
      <c r="R7" s="24">
        <v>1455294</v>
      </c>
      <c r="S7" s="24">
        <v>2826416</v>
      </c>
      <c r="T7" s="24">
        <v>2022991</v>
      </c>
      <c r="U7" s="24">
        <v>2472825</v>
      </c>
      <c r="V7" s="24">
        <v>1901971</v>
      </c>
      <c r="W7" s="24">
        <v>1790160</v>
      </c>
      <c r="X7" s="24">
        <v>1495370</v>
      </c>
      <c r="Y7" s="24">
        <v>1416197</v>
      </c>
      <c r="Z7" s="24">
        <v>1607994</v>
      </c>
      <c r="AA7" s="3"/>
    </row>
    <row r="8" spans="1:31">
      <c r="A8" s="9" t="s">
        <v>81</v>
      </c>
      <c r="B8" s="265" t="s">
        <v>82</v>
      </c>
      <c r="C8" s="24">
        <v>679308</v>
      </c>
      <c r="D8" s="24">
        <v>867909</v>
      </c>
      <c r="E8" s="24">
        <v>527687</v>
      </c>
      <c r="F8" s="24">
        <v>916374</v>
      </c>
      <c r="G8" s="24">
        <v>961496</v>
      </c>
      <c r="H8" s="24">
        <v>272634</v>
      </c>
      <c r="I8" s="24">
        <v>386581</v>
      </c>
      <c r="J8" s="24">
        <v>577255</v>
      </c>
      <c r="K8" s="24">
        <v>2603689</v>
      </c>
      <c r="L8" s="24">
        <v>273646</v>
      </c>
      <c r="M8" s="24">
        <v>520270</v>
      </c>
      <c r="N8" s="24">
        <v>376364</v>
      </c>
      <c r="O8" s="24">
        <v>1233592</v>
      </c>
      <c r="P8" s="24">
        <v>281018</v>
      </c>
      <c r="Q8" s="24">
        <v>881471</v>
      </c>
      <c r="R8" s="24">
        <v>541296</v>
      </c>
      <c r="S8" s="24">
        <v>495431</v>
      </c>
      <c r="T8" s="24">
        <v>518141</v>
      </c>
      <c r="U8" s="24">
        <v>308917</v>
      </c>
      <c r="V8" s="24">
        <v>186636</v>
      </c>
      <c r="W8" s="24">
        <v>404724</v>
      </c>
      <c r="X8" s="24">
        <v>296707</v>
      </c>
      <c r="Y8" s="24">
        <v>291876</v>
      </c>
      <c r="Z8" s="24">
        <v>109767</v>
      </c>
      <c r="AA8" s="3"/>
    </row>
    <row r="9" spans="1:31" ht="27.6" customHeight="1">
      <c r="A9" s="9" t="s">
        <v>187</v>
      </c>
      <c r="B9" s="265" t="s">
        <v>188</v>
      </c>
      <c r="C9" s="24"/>
      <c r="D9" s="24"/>
      <c r="E9" s="24"/>
      <c r="F9" s="24"/>
      <c r="G9" s="24"/>
      <c r="H9" s="24">
        <v>0</v>
      </c>
      <c r="I9" s="24">
        <v>0</v>
      </c>
      <c r="J9" s="24">
        <v>0</v>
      </c>
      <c r="K9" s="24">
        <v>0</v>
      </c>
      <c r="L9" s="24">
        <v>0</v>
      </c>
      <c r="M9" s="24">
        <v>0</v>
      </c>
      <c r="N9" s="24">
        <v>0</v>
      </c>
      <c r="O9" s="24">
        <v>0</v>
      </c>
      <c r="P9" s="24">
        <v>0</v>
      </c>
      <c r="Q9" s="24">
        <v>0</v>
      </c>
      <c r="R9" s="24">
        <v>0</v>
      </c>
      <c r="S9" s="24">
        <v>0</v>
      </c>
      <c r="T9" s="24">
        <v>0</v>
      </c>
      <c r="U9" s="24">
        <v>0</v>
      </c>
      <c r="V9" s="24">
        <v>84578</v>
      </c>
      <c r="W9" s="24">
        <v>100668</v>
      </c>
      <c r="X9" s="24">
        <v>353656</v>
      </c>
      <c r="Y9" s="24">
        <v>61351</v>
      </c>
      <c r="Z9" s="24">
        <v>34508</v>
      </c>
      <c r="AA9" s="3"/>
    </row>
    <row r="10" spans="1:31">
      <c r="A10" s="9" t="s">
        <v>189</v>
      </c>
      <c r="B10" s="265" t="s">
        <v>190</v>
      </c>
      <c r="C10" s="24"/>
      <c r="D10" s="24"/>
      <c r="E10" s="24"/>
      <c r="F10" s="24"/>
      <c r="G10" s="24"/>
      <c r="H10" s="24">
        <v>0</v>
      </c>
      <c r="I10" s="24">
        <v>0</v>
      </c>
      <c r="J10" s="24">
        <v>0</v>
      </c>
      <c r="K10" s="24">
        <v>0</v>
      </c>
      <c r="L10" s="24">
        <v>0</v>
      </c>
      <c r="M10" s="24">
        <v>0</v>
      </c>
      <c r="N10" s="24">
        <v>0</v>
      </c>
      <c r="O10" s="24">
        <v>0</v>
      </c>
      <c r="P10" s="24">
        <v>0</v>
      </c>
      <c r="Q10" s="24">
        <v>0</v>
      </c>
      <c r="R10" s="24">
        <v>0</v>
      </c>
      <c r="S10" s="24">
        <v>0</v>
      </c>
      <c r="T10" s="24">
        <v>0</v>
      </c>
      <c r="U10" s="24">
        <v>260</v>
      </c>
      <c r="V10" s="24">
        <v>183312</v>
      </c>
      <c r="W10" s="24">
        <v>199404</v>
      </c>
      <c r="X10" s="24">
        <v>153976</v>
      </c>
      <c r="Y10" s="24">
        <v>300818</v>
      </c>
      <c r="Z10" s="24">
        <v>171331</v>
      </c>
      <c r="AA10" s="3"/>
    </row>
    <row r="11" spans="1:31">
      <c r="A11" s="9" t="s">
        <v>191</v>
      </c>
      <c r="B11" s="265" t="s">
        <v>192</v>
      </c>
      <c r="C11" s="24">
        <v>800886</v>
      </c>
      <c r="D11" s="24">
        <v>917845</v>
      </c>
      <c r="E11" s="24">
        <v>729564</v>
      </c>
      <c r="F11" s="24">
        <v>743071</v>
      </c>
      <c r="G11" s="24">
        <v>715671</v>
      </c>
      <c r="H11" s="24">
        <v>378014</v>
      </c>
      <c r="I11" s="24">
        <v>455563</v>
      </c>
      <c r="J11" s="24">
        <v>429476</v>
      </c>
      <c r="K11" s="24">
        <v>474421</v>
      </c>
      <c r="L11" s="24">
        <v>395696</v>
      </c>
      <c r="M11" s="24">
        <v>394177</v>
      </c>
      <c r="N11" s="24">
        <v>419433</v>
      </c>
      <c r="O11" s="24">
        <v>324005</v>
      </c>
      <c r="P11" s="24">
        <v>323378</v>
      </c>
      <c r="Q11" s="24">
        <v>365705</v>
      </c>
      <c r="R11" s="24">
        <v>430834</v>
      </c>
      <c r="S11" s="24">
        <v>368147</v>
      </c>
      <c r="T11" s="24">
        <v>372814</v>
      </c>
      <c r="U11" s="24">
        <v>357102</v>
      </c>
      <c r="V11" s="24">
        <v>340384</v>
      </c>
      <c r="W11" s="24">
        <v>420152</v>
      </c>
      <c r="X11" s="24">
        <v>401899</v>
      </c>
      <c r="Y11" s="24">
        <v>247465</v>
      </c>
      <c r="Z11" s="24">
        <v>302609</v>
      </c>
      <c r="AA11" s="3"/>
    </row>
    <row r="12" spans="1:31" ht="25.5">
      <c r="A12" s="9" t="s">
        <v>552</v>
      </c>
      <c r="B12" s="265" t="s">
        <v>553</v>
      </c>
      <c r="C12" s="24">
        <v>228120</v>
      </c>
      <c r="D12" s="24">
        <v>300057</v>
      </c>
      <c r="E12" s="24">
        <v>231929</v>
      </c>
      <c r="F12" s="24">
        <v>172367</v>
      </c>
      <c r="G12" s="24">
        <v>130405</v>
      </c>
      <c r="H12" s="24">
        <v>39213</v>
      </c>
      <c r="I12" s="24">
        <v>42401</v>
      </c>
      <c r="J12" s="24">
        <v>53459</v>
      </c>
      <c r="K12" s="24">
        <v>32730</v>
      </c>
      <c r="L12" s="24">
        <v>20230</v>
      </c>
      <c r="M12" s="24">
        <v>9682</v>
      </c>
      <c r="N12" s="24">
        <v>29062</v>
      </c>
      <c r="O12" s="24">
        <v>18671</v>
      </c>
      <c r="P12" s="24">
        <v>49063</v>
      </c>
      <c r="Q12" s="24">
        <v>35692</v>
      </c>
      <c r="R12" s="24">
        <v>26123</v>
      </c>
      <c r="S12" s="24">
        <v>2711</v>
      </c>
      <c r="T12" s="24">
        <v>6880</v>
      </c>
      <c r="U12" s="24">
        <v>6459</v>
      </c>
      <c r="V12" s="24">
        <v>0</v>
      </c>
      <c r="W12" s="24">
        <v>0</v>
      </c>
      <c r="X12" s="24">
        <v>0</v>
      </c>
      <c r="Y12" s="24">
        <v>0</v>
      </c>
      <c r="Z12" s="24">
        <v>67218</v>
      </c>
      <c r="AA12" s="3"/>
    </row>
    <row r="13" spans="1:31" ht="25.5">
      <c r="A13" s="9" t="s">
        <v>465</v>
      </c>
      <c r="B13" s="265" t="s">
        <v>466</v>
      </c>
      <c r="C13" s="24">
        <v>71836643</v>
      </c>
      <c r="D13" s="24">
        <v>72196212</v>
      </c>
      <c r="E13" s="24">
        <v>70857188</v>
      </c>
      <c r="F13" s="24">
        <v>72210895</v>
      </c>
      <c r="G13" s="24">
        <v>70997701</v>
      </c>
      <c r="H13" s="24">
        <v>51671510</v>
      </c>
      <c r="I13" s="24">
        <v>50620652</v>
      </c>
      <c r="J13" s="24">
        <v>49500358</v>
      </c>
      <c r="K13" s="24">
        <v>52967568</v>
      </c>
      <c r="L13" s="24">
        <v>56546787</v>
      </c>
      <c r="M13" s="24">
        <v>56040582</v>
      </c>
      <c r="N13" s="24">
        <v>55884822</v>
      </c>
      <c r="O13" s="24">
        <v>55075871</v>
      </c>
      <c r="P13" s="24">
        <v>54211801</v>
      </c>
      <c r="Q13" s="24">
        <v>53675770</v>
      </c>
      <c r="R13" s="24">
        <v>52713155</v>
      </c>
      <c r="S13" s="24">
        <v>52269544</v>
      </c>
      <c r="T13" s="24">
        <v>50201630</v>
      </c>
      <c r="U13" s="24">
        <v>49534661</v>
      </c>
      <c r="V13" s="24">
        <v>29877265</v>
      </c>
      <c r="W13" s="24">
        <v>29631923</v>
      </c>
      <c r="X13" s="24">
        <v>29794139</v>
      </c>
      <c r="Y13" s="24">
        <v>28918697</v>
      </c>
      <c r="Z13" s="24">
        <v>26458387</v>
      </c>
      <c r="AA13" s="190">
        <v>26297916</v>
      </c>
    </row>
    <row r="14" spans="1:31" ht="25.5">
      <c r="A14" s="9" t="s">
        <v>455</v>
      </c>
      <c r="B14" s="265" t="s">
        <v>456</v>
      </c>
      <c r="C14" s="24">
        <v>1974396</v>
      </c>
      <c r="D14" s="24">
        <v>2069805</v>
      </c>
      <c r="E14" s="24">
        <v>2182483</v>
      </c>
      <c r="F14" s="24">
        <v>2283645</v>
      </c>
      <c r="G14" s="24">
        <v>2416249</v>
      </c>
      <c r="H14" s="24">
        <v>2555133</v>
      </c>
      <c r="I14" s="24">
        <v>2636772</v>
      </c>
      <c r="J14" s="24">
        <v>2750954</v>
      </c>
      <c r="K14" s="24"/>
      <c r="L14" s="24">
        <v>0</v>
      </c>
      <c r="M14" s="24">
        <v>0</v>
      </c>
      <c r="N14" s="24">
        <v>0</v>
      </c>
      <c r="O14" s="24">
        <v>0</v>
      </c>
      <c r="P14" s="24">
        <v>0</v>
      </c>
      <c r="Q14" s="24">
        <v>0</v>
      </c>
      <c r="R14" s="24">
        <v>0</v>
      </c>
      <c r="S14" s="24">
        <v>0</v>
      </c>
      <c r="T14" s="24">
        <v>0</v>
      </c>
      <c r="U14" s="24">
        <v>0</v>
      </c>
      <c r="V14" s="24">
        <v>0</v>
      </c>
      <c r="W14" s="24">
        <v>0</v>
      </c>
      <c r="X14" s="24">
        <v>0</v>
      </c>
      <c r="Y14" s="24">
        <v>0</v>
      </c>
      <c r="Z14" s="24">
        <v>0</v>
      </c>
      <c r="AA14" s="190"/>
    </row>
    <row r="15" spans="1:31">
      <c r="A15" s="9" t="s">
        <v>195</v>
      </c>
      <c r="B15" s="265" t="s">
        <v>467</v>
      </c>
      <c r="C15" s="24"/>
      <c r="D15" s="24"/>
      <c r="E15" s="24"/>
      <c r="F15" s="24"/>
      <c r="G15" s="24"/>
      <c r="H15" s="24">
        <v>0</v>
      </c>
      <c r="I15" s="24">
        <v>0</v>
      </c>
      <c r="J15" s="24">
        <v>0</v>
      </c>
      <c r="K15" s="24">
        <v>13922540</v>
      </c>
      <c r="L15" s="24">
        <v>11218587</v>
      </c>
      <c r="M15" s="24">
        <v>11098211</v>
      </c>
      <c r="N15" s="24">
        <v>11018172</v>
      </c>
      <c r="O15" s="24">
        <v>12497855</v>
      </c>
      <c r="P15" s="24">
        <v>10464436</v>
      </c>
      <c r="Q15" s="24">
        <v>10011272</v>
      </c>
      <c r="R15" s="24">
        <v>9484763</v>
      </c>
      <c r="S15" s="24">
        <v>7845074</v>
      </c>
      <c r="T15" s="24">
        <v>6962185</v>
      </c>
      <c r="U15" s="24">
        <v>8432095</v>
      </c>
      <c r="V15" s="24">
        <v>6267672</v>
      </c>
      <c r="W15" s="24">
        <v>7084017</v>
      </c>
      <c r="X15" s="24">
        <v>6893680</v>
      </c>
      <c r="Y15" s="24">
        <v>6537759</v>
      </c>
      <c r="Z15" s="24">
        <v>6377810</v>
      </c>
    </row>
    <row r="16" spans="1:31" ht="25.5">
      <c r="A16" s="9" t="s">
        <v>468</v>
      </c>
      <c r="B16" s="265" t="s">
        <v>469</v>
      </c>
      <c r="C16" s="24">
        <v>17916645</v>
      </c>
      <c r="D16" s="24">
        <v>17009661</v>
      </c>
      <c r="E16" s="24">
        <v>15977152</v>
      </c>
      <c r="F16" s="24">
        <v>16079051</v>
      </c>
      <c r="G16" s="24">
        <v>11939238</v>
      </c>
      <c r="H16" s="24">
        <v>9166178</v>
      </c>
      <c r="I16" s="24">
        <v>9413855</v>
      </c>
      <c r="J16" s="24">
        <v>9478262</v>
      </c>
      <c r="K16" s="24"/>
      <c r="L16" s="24">
        <v>0</v>
      </c>
      <c r="M16" s="24">
        <v>0</v>
      </c>
      <c r="N16" s="24">
        <v>0</v>
      </c>
      <c r="O16" s="24">
        <v>0</v>
      </c>
      <c r="P16" s="24">
        <v>0</v>
      </c>
      <c r="Q16" s="24">
        <v>0</v>
      </c>
      <c r="R16" s="24">
        <v>0</v>
      </c>
      <c r="S16" s="24">
        <v>0</v>
      </c>
      <c r="T16" s="24">
        <v>0</v>
      </c>
      <c r="U16" s="24">
        <v>0</v>
      </c>
      <c r="V16" s="24">
        <v>0</v>
      </c>
      <c r="W16" s="24">
        <v>0</v>
      </c>
      <c r="X16" s="24">
        <v>0</v>
      </c>
      <c r="Y16" s="24">
        <v>0</v>
      </c>
      <c r="Z16" s="24">
        <v>0</v>
      </c>
    </row>
    <row r="17" spans="1:27" ht="25.5">
      <c r="A17" s="9" t="s">
        <v>470</v>
      </c>
      <c r="B17" s="265" t="s">
        <v>471</v>
      </c>
      <c r="C17" s="24">
        <v>241754</v>
      </c>
      <c r="D17" s="24">
        <v>219470</v>
      </c>
      <c r="E17" s="24">
        <v>211283</v>
      </c>
      <c r="F17" s="24">
        <v>206202</v>
      </c>
      <c r="G17" s="24">
        <v>204421</v>
      </c>
      <c r="H17" s="24">
        <v>139591</v>
      </c>
      <c r="I17" s="24">
        <v>134997</v>
      </c>
      <c r="J17" s="24">
        <v>118562</v>
      </c>
      <c r="K17" s="24"/>
      <c r="L17" s="24">
        <v>0</v>
      </c>
      <c r="M17" s="24">
        <v>0</v>
      </c>
      <c r="N17" s="24">
        <v>0</v>
      </c>
      <c r="O17" s="24">
        <v>0</v>
      </c>
      <c r="P17" s="24">
        <v>0</v>
      </c>
      <c r="Q17" s="24">
        <v>0</v>
      </c>
      <c r="R17" s="24">
        <v>0</v>
      </c>
      <c r="S17" s="24">
        <v>0</v>
      </c>
      <c r="T17" s="24">
        <v>0</v>
      </c>
      <c r="U17" s="24">
        <v>0</v>
      </c>
      <c r="V17" s="24">
        <v>0</v>
      </c>
      <c r="W17" s="24">
        <v>0</v>
      </c>
      <c r="X17" s="24">
        <v>0</v>
      </c>
      <c r="Y17" s="24">
        <v>0</v>
      </c>
      <c r="Z17" s="24">
        <v>0</v>
      </c>
    </row>
    <row r="18" spans="1:27" ht="25.5">
      <c r="A18" s="9" t="s">
        <v>472</v>
      </c>
      <c r="B18" s="265" t="s">
        <v>473</v>
      </c>
      <c r="C18" s="24">
        <v>7953358</v>
      </c>
      <c r="D18" s="24">
        <v>8082845</v>
      </c>
      <c r="E18" s="24">
        <v>9917396</v>
      </c>
      <c r="F18" s="24">
        <v>10194356</v>
      </c>
      <c r="G18" s="24">
        <v>15875339</v>
      </c>
      <c r="H18" s="24">
        <v>4541389</v>
      </c>
      <c r="I18" s="24">
        <v>4768541</v>
      </c>
      <c r="J18" s="24">
        <v>4801476</v>
      </c>
      <c r="K18" s="24"/>
      <c r="L18" s="24">
        <v>0</v>
      </c>
      <c r="M18" s="24">
        <v>0</v>
      </c>
      <c r="N18" s="24">
        <v>0</v>
      </c>
      <c r="O18" s="24">
        <v>0</v>
      </c>
      <c r="P18" s="24">
        <v>0</v>
      </c>
      <c r="Q18" s="24">
        <v>0</v>
      </c>
      <c r="R18" s="24">
        <v>0</v>
      </c>
      <c r="S18" s="24">
        <v>0</v>
      </c>
      <c r="T18" s="24">
        <v>0</v>
      </c>
      <c r="U18" s="24">
        <v>0</v>
      </c>
      <c r="V18" s="24">
        <v>0</v>
      </c>
      <c r="W18" s="24">
        <v>0</v>
      </c>
      <c r="X18" s="24">
        <v>0</v>
      </c>
      <c r="Y18" s="24">
        <v>0</v>
      </c>
      <c r="Z18" s="24">
        <v>0</v>
      </c>
    </row>
    <row r="19" spans="1:27">
      <c r="A19" s="9" t="s">
        <v>196</v>
      </c>
      <c r="B19" s="265" t="s">
        <v>197</v>
      </c>
      <c r="C19" s="24">
        <v>56577</v>
      </c>
      <c r="D19" s="24">
        <v>55868</v>
      </c>
      <c r="E19" s="24">
        <v>55868</v>
      </c>
      <c r="F19" s="24">
        <v>55868</v>
      </c>
      <c r="G19" s="24">
        <v>55868</v>
      </c>
      <c r="H19" s="24">
        <v>54435</v>
      </c>
      <c r="I19" s="24">
        <v>54435</v>
      </c>
      <c r="J19" s="24">
        <v>54435</v>
      </c>
      <c r="K19" s="24">
        <v>54435</v>
      </c>
      <c r="L19" s="24">
        <v>54466</v>
      </c>
      <c r="M19" s="24">
        <v>54466</v>
      </c>
      <c r="N19" s="24">
        <v>54466</v>
      </c>
      <c r="O19" s="24">
        <v>54466</v>
      </c>
      <c r="P19" s="24">
        <v>54487</v>
      </c>
      <c r="Q19" s="24">
        <v>54487</v>
      </c>
      <c r="R19" s="24">
        <v>54487</v>
      </c>
      <c r="S19" s="24">
        <v>54627</v>
      </c>
      <c r="T19" s="24">
        <v>54627</v>
      </c>
      <c r="U19" s="24">
        <v>54627</v>
      </c>
      <c r="V19" s="24">
        <v>54627</v>
      </c>
      <c r="W19" s="24">
        <v>54627</v>
      </c>
      <c r="X19" s="24">
        <v>62524</v>
      </c>
      <c r="Y19" s="24">
        <v>62524</v>
      </c>
      <c r="Z19" s="24">
        <v>62524</v>
      </c>
    </row>
    <row r="20" spans="1:27">
      <c r="A20" s="9" t="s">
        <v>198</v>
      </c>
      <c r="B20" s="265" t="s">
        <v>199</v>
      </c>
      <c r="C20" s="24"/>
      <c r="D20" s="24"/>
      <c r="E20" s="24">
        <v>0</v>
      </c>
      <c r="F20" s="24"/>
      <c r="G20" s="24"/>
      <c r="H20" s="24"/>
      <c r="I20" s="24"/>
      <c r="J20" s="24">
        <v>0</v>
      </c>
      <c r="K20" s="24"/>
      <c r="L20" s="24">
        <v>0</v>
      </c>
      <c r="M20" s="24">
        <v>0</v>
      </c>
      <c r="N20" s="24">
        <v>0</v>
      </c>
      <c r="O20" s="24">
        <v>0</v>
      </c>
      <c r="P20" s="24">
        <v>0</v>
      </c>
      <c r="Q20" s="24">
        <v>0</v>
      </c>
      <c r="R20" s="24">
        <v>0</v>
      </c>
      <c r="S20" s="24">
        <v>0</v>
      </c>
      <c r="T20" s="24">
        <v>0</v>
      </c>
      <c r="U20" s="24">
        <v>0</v>
      </c>
      <c r="V20" s="24">
        <v>0</v>
      </c>
      <c r="W20" s="24">
        <v>0</v>
      </c>
      <c r="X20" s="24">
        <v>0</v>
      </c>
      <c r="Y20" s="24">
        <v>37101</v>
      </c>
      <c r="Z20" s="24">
        <v>36259</v>
      </c>
    </row>
    <row r="21" spans="1:27">
      <c r="A21" s="9" t="s">
        <v>200</v>
      </c>
      <c r="B21" s="265" t="s">
        <v>201</v>
      </c>
      <c r="C21" s="24">
        <v>519945</v>
      </c>
      <c r="D21" s="24">
        <v>490969</v>
      </c>
      <c r="E21" s="24">
        <v>498069</v>
      </c>
      <c r="F21" s="24">
        <v>506991</v>
      </c>
      <c r="G21" s="24">
        <v>520767</v>
      </c>
      <c r="H21" s="24">
        <v>317698</v>
      </c>
      <c r="I21" s="24">
        <v>306452</v>
      </c>
      <c r="J21" s="24">
        <v>282311</v>
      </c>
      <c r="K21" s="24">
        <v>288340</v>
      </c>
      <c r="L21" s="24">
        <v>260424</v>
      </c>
      <c r="M21" s="24">
        <v>245367</v>
      </c>
      <c r="N21" s="24">
        <v>237592</v>
      </c>
      <c r="O21" s="24">
        <v>246552</v>
      </c>
      <c r="P21" s="24">
        <v>242688</v>
      </c>
      <c r="Q21" s="24">
        <v>236462</v>
      </c>
      <c r="R21" s="24">
        <v>253192</v>
      </c>
      <c r="S21" s="24">
        <v>256455</v>
      </c>
      <c r="T21" s="24">
        <v>261231</v>
      </c>
      <c r="U21" s="24">
        <v>265983</v>
      </c>
      <c r="V21" s="24">
        <v>166528</v>
      </c>
      <c r="W21" s="24">
        <v>165307</v>
      </c>
      <c r="X21" s="24">
        <v>153402</v>
      </c>
      <c r="Y21" s="24">
        <v>153405</v>
      </c>
      <c r="Z21" s="24">
        <v>152684</v>
      </c>
    </row>
    <row r="22" spans="1:27">
      <c r="A22" s="9" t="s">
        <v>202</v>
      </c>
      <c r="B22" s="265" t="s">
        <v>161</v>
      </c>
      <c r="C22" s="24">
        <v>1226746</v>
      </c>
      <c r="D22" s="24">
        <v>1189700</v>
      </c>
      <c r="E22" s="24">
        <v>1136103</v>
      </c>
      <c r="F22" s="24">
        <v>1097855</v>
      </c>
      <c r="G22" s="24">
        <v>511275</v>
      </c>
      <c r="H22" s="24">
        <v>465377</v>
      </c>
      <c r="I22" s="24">
        <v>479903</v>
      </c>
      <c r="J22" s="24">
        <v>486575</v>
      </c>
      <c r="K22" s="24">
        <v>500647</v>
      </c>
      <c r="L22" s="24">
        <v>507276</v>
      </c>
      <c r="M22" s="24">
        <v>518260</v>
      </c>
      <c r="N22" s="24">
        <v>529818</v>
      </c>
      <c r="O22" s="24">
        <v>546002</v>
      </c>
      <c r="P22" s="24">
        <v>537341</v>
      </c>
      <c r="Q22" s="24">
        <v>537587</v>
      </c>
      <c r="R22" s="24">
        <v>531291</v>
      </c>
      <c r="S22" s="24">
        <v>537201</v>
      </c>
      <c r="T22" s="24">
        <v>526526</v>
      </c>
      <c r="U22" s="24">
        <v>490236</v>
      </c>
      <c r="V22" s="24">
        <v>398895</v>
      </c>
      <c r="W22" s="24">
        <v>411063</v>
      </c>
      <c r="X22" s="24">
        <v>415993</v>
      </c>
      <c r="Y22" s="24">
        <v>427054</v>
      </c>
      <c r="Z22" s="24">
        <v>436637</v>
      </c>
    </row>
    <row r="23" spans="1:27">
      <c r="A23" s="9" t="s">
        <v>203</v>
      </c>
      <c r="B23" s="265" t="s">
        <v>204</v>
      </c>
      <c r="C23" s="24">
        <v>976748</v>
      </c>
      <c r="D23" s="24">
        <v>1028678</v>
      </c>
      <c r="E23" s="24">
        <v>989616</v>
      </c>
      <c r="F23" s="24">
        <v>994738</v>
      </c>
      <c r="G23" s="24">
        <v>1034313</v>
      </c>
      <c r="H23" s="24">
        <v>616346</v>
      </c>
      <c r="I23" s="24">
        <v>612039</v>
      </c>
      <c r="J23" s="24">
        <v>612851</v>
      </c>
      <c r="K23" s="24">
        <v>512045</v>
      </c>
      <c r="L23" s="24">
        <v>518139</v>
      </c>
      <c r="M23" s="24">
        <v>504291</v>
      </c>
      <c r="N23" s="24">
        <v>499021</v>
      </c>
      <c r="O23" s="24">
        <v>529824</v>
      </c>
      <c r="P23" s="24">
        <v>485424</v>
      </c>
      <c r="Q23" s="24">
        <v>459761</v>
      </c>
      <c r="R23" s="24">
        <v>429207</v>
      </c>
      <c r="S23" s="24">
        <v>465211</v>
      </c>
      <c r="T23" s="24">
        <v>415874</v>
      </c>
      <c r="U23" s="24">
        <v>438027</v>
      </c>
      <c r="V23" s="24">
        <v>167273</v>
      </c>
      <c r="W23" s="24">
        <v>173828</v>
      </c>
      <c r="X23" s="24">
        <v>130656</v>
      </c>
      <c r="Y23" s="24">
        <v>159639</v>
      </c>
      <c r="Z23" s="24">
        <v>155552</v>
      </c>
    </row>
    <row r="24" spans="1:27">
      <c r="A24" s="9" t="s">
        <v>205</v>
      </c>
      <c r="B24" s="265" t="s">
        <v>206</v>
      </c>
      <c r="C24" s="24">
        <v>0</v>
      </c>
      <c r="D24" s="24">
        <v>0</v>
      </c>
      <c r="E24" s="24">
        <v>0</v>
      </c>
      <c r="F24" s="24">
        <v>2461</v>
      </c>
      <c r="G24" s="24"/>
      <c r="H24" s="24">
        <v>5303</v>
      </c>
      <c r="I24" s="24">
        <v>15400</v>
      </c>
      <c r="J24" s="24">
        <v>0</v>
      </c>
      <c r="K24" s="24"/>
      <c r="L24" s="24">
        <v>0</v>
      </c>
      <c r="M24" s="24">
        <v>0</v>
      </c>
      <c r="N24" s="24">
        <v>0</v>
      </c>
      <c r="O24" s="24">
        <v>0</v>
      </c>
      <c r="P24" s="24">
        <v>0</v>
      </c>
      <c r="Q24" s="24">
        <v>0</v>
      </c>
      <c r="R24" s="24">
        <v>10814</v>
      </c>
      <c r="S24" s="24">
        <v>0</v>
      </c>
      <c r="T24" s="24">
        <v>0</v>
      </c>
      <c r="U24" s="24">
        <v>0</v>
      </c>
      <c r="V24" s="24">
        <v>7890</v>
      </c>
      <c r="W24" s="24">
        <v>0</v>
      </c>
      <c r="X24" s="24">
        <v>4606</v>
      </c>
      <c r="Y24" s="24">
        <v>0</v>
      </c>
      <c r="Z24" s="24">
        <v>6820</v>
      </c>
    </row>
    <row r="25" spans="1:27" ht="15" thickBot="1">
      <c r="A25" s="9" t="s">
        <v>207</v>
      </c>
      <c r="B25" s="265" t="s">
        <v>208</v>
      </c>
      <c r="C25" s="75">
        <v>884845</v>
      </c>
      <c r="D25" s="75">
        <v>693855</v>
      </c>
      <c r="E25" s="75">
        <v>879264</v>
      </c>
      <c r="F25" s="75">
        <v>665890</v>
      </c>
      <c r="G25" s="75">
        <v>762653</v>
      </c>
      <c r="H25" s="75">
        <v>430924</v>
      </c>
      <c r="I25" s="75">
        <v>514294</v>
      </c>
      <c r="J25" s="75">
        <v>434965</v>
      </c>
      <c r="K25" s="75">
        <v>301041</v>
      </c>
      <c r="L25" s="75">
        <v>396832</v>
      </c>
      <c r="M25" s="75">
        <v>453344</v>
      </c>
      <c r="N25" s="75">
        <v>514273</v>
      </c>
      <c r="O25" s="75">
        <v>475314</v>
      </c>
      <c r="P25" s="75">
        <v>415948</v>
      </c>
      <c r="Q25" s="75">
        <v>460962</v>
      </c>
      <c r="R25" s="75">
        <v>330145</v>
      </c>
      <c r="S25" s="75">
        <v>251521</v>
      </c>
      <c r="T25" s="75">
        <v>393911</v>
      </c>
      <c r="U25" s="75">
        <v>241051</v>
      </c>
      <c r="V25" s="75">
        <v>126716</v>
      </c>
      <c r="W25" s="75">
        <v>60702</v>
      </c>
      <c r="X25" s="75">
        <v>46418</v>
      </c>
      <c r="Y25" s="75">
        <v>160651</v>
      </c>
      <c r="Z25" s="75">
        <v>192159</v>
      </c>
    </row>
    <row r="26" spans="1:27" ht="15.75" thickTop="1">
      <c r="A26" s="171" t="s">
        <v>209</v>
      </c>
      <c r="B26" s="287" t="s">
        <v>210</v>
      </c>
      <c r="C26" s="172">
        <v>109954142</v>
      </c>
      <c r="D26" s="172">
        <v>107555619</v>
      </c>
      <c r="E26" s="172">
        <v>106544101</v>
      </c>
      <c r="F26" s="172">
        <v>108845223</v>
      </c>
      <c r="G26" s="172">
        <v>109022519</v>
      </c>
      <c r="H26" s="172">
        <v>71823883</v>
      </c>
      <c r="I26" s="172">
        <v>71355941</v>
      </c>
      <c r="J26" s="172">
        <v>71920674</v>
      </c>
      <c r="K26" s="172">
        <v>72655491</v>
      </c>
      <c r="L26" s="172">
        <v>71900179</v>
      </c>
      <c r="M26" s="172">
        <v>71975471</v>
      </c>
      <c r="N26" s="172">
        <v>71598515</v>
      </c>
      <c r="O26" s="172">
        <f>SUM(O7:O25)</f>
        <v>72304999</v>
      </c>
      <c r="P26" s="172">
        <f>SUM(P7:P25)</f>
        <v>69087079</v>
      </c>
      <c r="Q26" s="172">
        <f t="shared" ref="Q26:Z26" si="0">SUM(Q7:Q25)</f>
        <v>69717354</v>
      </c>
      <c r="R26" s="172">
        <f t="shared" si="0"/>
        <v>66260601</v>
      </c>
      <c r="S26" s="172">
        <f t="shared" si="0"/>
        <v>65372338</v>
      </c>
      <c r="T26" s="172">
        <f t="shared" si="0"/>
        <v>61736810</v>
      </c>
      <c r="U26" s="172">
        <f t="shared" si="0"/>
        <v>62602243</v>
      </c>
      <c r="V26" s="172">
        <f t="shared" si="0"/>
        <v>39763747</v>
      </c>
      <c r="W26" s="172">
        <f t="shared" si="0"/>
        <v>40496575</v>
      </c>
      <c r="X26" s="172">
        <f t="shared" si="0"/>
        <v>40203026</v>
      </c>
      <c r="Y26" s="172">
        <f t="shared" si="0"/>
        <v>38774537</v>
      </c>
      <c r="Z26" s="172">
        <f t="shared" si="0"/>
        <v>36172259</v>
      </c>
      <c r="AA26" s="189">
        <v>35777141</v>
      </c>
    </row>
    <row r="27" spans="1:27">
      <c r="Q27" s="109"/>
      <c r="R27" s="109"/>
      <c r="S27" s="109"/>
      <c r="T27" s="109"/>
      <c r="U27" s="109"/>
      <c r="V27" s="109"/>
      <c r="W27" s="109"/>
      <c r="X27" s="109"/>
      <c r="Y27" s="109"/>
      <c r="Z27" s="109"/>
    </row>
    <row r="28" spans="1:27">
      <c r="B28" s="41"/>
      <c r="C28" s="41"/>
      <c r="D28" s="41"/>
      <c r="E28" s="41"/>
      <c r="F28" s="41"/>
      <c r="G28" s="41"/>
      <c r="H28" s="41"/>
      <c r="I28" s="41"/>
      <c r="J28" s="41"/>
      <c r="K28" s="41"/>
      <c r="L28" s="41"/>
      <c r="M28" s="41"/>
      <c r="N28" s="41"/>
      <c r="O28" s="41"/>
      <c r="P28" s="41"/>
      <c r="Q28" s="41"/>
      <c r="R28" s="41"/>
      <c r="S28" s="41"/>
      <c r="T28" s="41"/>
      <c r="U28" s="41"/>
      <c r="V28" s="41"/>
      <c r="W28" s="41"/>
      <c r="X28" s="41"/>
      <c r="Y28" s="41"/>
      <c r="Z28" s="41"/>
    </row>
    <row r="29" spans="1:27">
      <c r="A29" s="58" t="s">
        <v>179</v>
      </c>
      <c r="B29" s="59" t="s">
        <v>180</v>
      </c>
      <c r="C29" s="60"/>
      <c r="D29" s="60"/>
      <c r="E29" s="60"/>
      <c r="F29" s="60"/>
      <c r="G29" s="60"/>
      <c r="H29" s="60"/>
      <c r="I29" s="60"/>
      <c r="J29" s="60"/>
      <c r="K29" s="60"/>
      <c r="L29" s="60"/>
      <c r="M29" s="60"/>
      <c r="N29" s="60"/>
      <c r="O29" s="60"/>
      <c r="P29" s="60"/>
      <c r="Q29" s="60"/>
      <c r="R29" s="60"/>
      <c r="S29" s="60"/>
      <c r="T29" s="60"/>
      <c r="U29" s="60"/>
      <c r="V29" s="60"/>
      <c r="W29" s="60"/>
      <c r="X29" s="60"/>
      <c r="Y29" s="60"/>
      <c r="Z29" s="60"/>
    </row>
    <row r="30" spans="1:27" ht="30" customHeight="1">
      <c r="A30" s="62" t="s">
        <v>181</v>
      </c>
      <c r="B30" s="62" t="s">
        <v>182</v>
      </c>
      <c r="C30" s="8">
        <v>43830</v>
      </c>
      <c r="D30" s="8">
        <v>43738</v>
      </c>
      <c r="E30" s="8">
        <v>43646</v>
      </c>
      <c r="F30" s="8">
        <v>43555</v>
      </c>
      <c r="G30" s="8">
        <v>43465</v>
      </c>
      <c r="H30" s="8">
        <v>43373</v>
      </c>
      <c r="I30" s="8">
        <v>43281</v>
      </c>
      <c r="J30" s="8" t="s">
        <v>451</v>
      </c>
      <c r="K30" s="8" t="s">
        <v>449</v>
      </c>
      <c r="L30" s="151" t="s">
        <v>445</v>
      </c>
      <c r="M30" s="151" t="s">
        <v>441</v>
      </c>
      <c r="N30" s="151" t="s">
        <v>439</v>
      </c>
      <c r="O30" s="151" t="s">
        <v>437</v>
      </c>
      <c r="P30" s="151" t="s">
        <v>430</v>
      </c>
      <c r="Q30" s="151" t="s">
        <v>418</v>
      </c>
      <c r="R30" s="151" t="s">
        <v>400</v>
      </c>
      <c r="S30" s="151" t="s">
        <v>379</v>
      </c>
      <c r="T30" s="151" t="s">
        <v>367</v>
      </c>
      <c r="U30" s="151" t="s">
        <v>6</v>
      </c>
      <c r="V30" s="151" t="s">
        <v>7</v>
      </c>
      <c r="W30" s="151" t="s">
        <v>8</v>
      </c>
      <c r="X30" s="151" t="s">
        <v>9</v>
      </c>
      <c r="Y30" s="151" t="s">
        <v>10</v>
      </c>
      <c r="Z30" s="151" t="s">
        <v>11</v>
      </c>
    </row>
    <row r="31" spans="1:27">
      <c r="B31" s="264"/>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7">
      <c r="A32" s="63" t="s">
        <v>211</v>
      </c>
      <c r="B32" s="286" t="s">
        <v>212</v>
      </c>
      <c r="C32" s="65"/>
      <c r="D32" s="65"/>
      <c r="E32" s="65"/>
      <c r="F32" s="65"/>
      <c r="G32" s="65"/>
      <c r="H32" s="65"/>
      <c r="I32" s="65"/>
      <c r="J32" s="65"/>
      <c r="K32" s="65"/>
      <c r="L32" s="65"/>
      <c r="M32" s="65"/>
      <c r="N32" s="65"/>
      <c r="O32" s="65"/>
      <c r="P32" s="65"/>
      <c r="Q32" s="65"/>
      <c r="R32" s="65"/>
      <c r="S32" s="65"/>
      <c r="T32" s="65"/>
      <c r="U32" s="65"/>
      <c r="V32" s="65"/>
      <c r="W32" s="65"/>
      <c r="X32" s="65"/>
      <c r="Y32" s="65"/>
      <c r="Z32" s="65"/>
    </row>
    <row r="33" spans="1:26">
      <c r="A33" s="9" t="s">
        <v>213</v>
      </c>
      <c r="B33" s="265" t="s">
        <v>103</v>
      </c>
      <c r="C33" s="24">
        <v>4485264</v>
      </c>
      <c r="D33" s="24">
        <v>4727260</v>
      </c>
      <c r="E33" s="24">
        <v>4803636</v>
      </c>
      <c r="F33" s="24">
        <v>4371236</v>
      </c>
      <c r="G33" s="24">
        <v>3976469</v>
      </c>
      <c r="H33" s="24">
        <v>5162377</v>
      </c>
      <c r="I33" s="24">
        <v>4550137</v>
      </c>
      <c r="J33" s="24">
        <v>5053224</v>
      </c>
      <c r="K33" s="24">
        <v>3891235</v>
      </c>
      <c r="L33" s="24">
        <v>6607230</v>
      </c>
      <c r="M33" s="24">
        <v>6890764</v>
      </c>
      <c r="N33" s="24">
        <v>5880408</v>
      </c>
      <c r="O33" s="24">
        <v>7308814</v>
      </c>
      <c r="P33" s="24">
        <v>6517608</v>
      </c>
      <c r="Q33" s="24">
        <v>8014535</v>
      </c>
      <c r="R33" s="24">
        <v>8553069</v>
      </c>
      <c r="S33" s="24">
        <v>9876892</v>
      </c>
      <c r="T33" s="24">
        <v>8650762</v>
      </c>
      <c r="U33" s="24">
        <v>9528844</v>
      </c>
      <c r="V33" s="24">
        <v>1471085</v>
      </c>
      <c r="W33" s="24">
        <v>1546739</v>
      </c>
      <c r="X33" s="24">
        <v>2574958</v>
      </c>
      <c r="Y33" s="24">
        <v>4282635</v>
      </c>
      <c r="Z33" s="24">
        <v>3207120</v>
      </c>
    </row>
    <row r="34" spans="1:26" ht="25.5">
      <c r="A34" s="9" t="s">
        <v>448</v>
      </c>
      <c r="B34" s="288" t="s">
        <v>109</v>
      </c>
      <c r="C34" s="24"/>
      <c r="D34" s="24"/>
      <c r="E34" s="24"/>
      <c r="F34" s="24"/>
      <c r="G34" s="24"/>
      <c r="H34" s="24">
        <v>800580</v>
      </c>
      <c r="I34" s="24">
        <v>0</v>
      </c>
      <c r="J34" s="24">
        <v>0</v>
      </c>
      <c r="K34" s="24">
        <v>0</v>
      </c>
      <c r="L34" s="24">
        <v>0</v>
      </c>
      <c r="M34" s="24">
        <v>0</v>
      </c>
      <c r="N34" s="24">
        <v>0</v>
      </c>
      <c r="O34" s="24">
        <v>0</v>
      </c>
      <c r="P34" s="24">
        <v>0</v>
      </c>
      <c r="Q34" s="24">
        <v>0</v>
      </c>
      <c r="R34" s="24">
        <v>0</v>
      </c>
      <c r="S34" s="24">
        <v>0</v>
      </c>
      <c r="T34" s="24" t="s">
        <v>368</v>
      </c>
      <c r="U34" s="24">
        <v>0</v>
      </c>
      <c r="V34" s="24">
        <v>111734</v>
      </c>
      <c r="W34" s="24">
        <v>45364</v>
      </c>
      <c r="X34" s="24">
        <v>145412</v>
      </c>
      <c r="Y34" s="24">
        <v>159148</v>
      </c>
      <c r="Z34" s="24">
        <v>261837</v>
      </c>
    </row>
    <row r="35" spans="1:26" ht="25.5">
      <c r="A35" s="22" t="s">
        <v>554</v>
      </c>
      <c r="B35" s="265" t="s">
        <v>555</v>
      </c>
      <c r="C35" s="24">
        <v>224218</v>
      </c>
      <c r="D35" s="24">
        <v>276030</v>
      </c>
      <c r="E35" s="24">
        <v>205551</v>
      </c>
      <c r="F35" s="24">
        <v>175283</v>
      </c>
      <c r="G35" s="24">
        <v>123600</v>
      </c>
      <c r="H35" s="24">
        <v>4664</v>
      </c>
      <c r="I35" s="24">
        <v>7948</v>
      </c>
      <c r="J35" s="24">
        <v>21668</v>
      </c>
      <c r="K35" s="24">
        <v>-2992</v>
      </c>
      <c r="L35" s="24">
        <v>-9895</v>
      </c>
      <c r="M35" s="24">
        <v>-2455</v>
      </c>
      <c r="N35" s="24">
        <v>1783</v>
      </c>
      <c r="O35" s="24">
        <v>-4080</v>
      </c>
      <c r="P35" s="24">
        <v>8585</v>
      </c>
      <c r="Q35" s="24">
        <v>13748</v>
      </c>
      <c r="R35" s="24">
        <v>13676</v>
      </c>
      <c r="S35" s="24">
        <v>1605</v>
      </c>
      <c r="T35" s="24">
        <v>5293</v>
      </c>
      <c r="U35" s="24">
        <v>5442</v>
      </c>
      <c r="V35" s="24">
        <v>0</v>
      </c>
      <c r="W35" s="24">
        <v>0</v>
      </c>
      <c r="X35" s="24">
        <v>0</v>
      </c>
      <c r="Y35" s="24">
        <v>0</v>
      </c>
      <c r="Z35" s="24">
        <v>0</v>
      </c>
    </row>
    <row r="36" spans="1:26">
      <c r="A36" s="66" t="s">
        <v>214</v>
      </c>
      <c r="B36" s="288" t="s">
        <v>215</v>
      </c>
      <c r="C36" s="24"/>
      <c r="D36" s="24"/>
      <c r="E36" s="24"/>
      <c r="F36" s="24"/>
      <c r="G36" s="24"/>
      <c r="H36" s="24"/>
      <c r="I36" s="24">
        <v>0</v>
      </c>
      <c r="J36" s="24">
        <v>0</v>
      </c>
      <c r="K36" s="24">
        <v>0</v>
      </c>
      <c r="L36" s="24">
        <v>0</v>
      </c>
      <c r="M36" s="24">
        <v>0</v>
      </c>
      <c r="N36" s="24">
        <v>0</v>
      </c>
      <c r="O36" s="24">
        <v>0</v>
      </c>
      <c r="P36" s="24">
        <v>0</v>
      </c>
      <c r="Q36" s="24">
        <v>0</v>
      </c>
      <c r="R36" s="24">
        <v>0</v>
      </c>
      <c r="S36" s="24" t="s">
        <v>368</v>
      </c>
      <c r="T36" s="24">
        <v>0</v>
      </c>
      <c r="U36" s="24">
        <v>0</v>
      </c>
      <c r="V36" s="24">
        <v>0</v>
      </c>
      <c r="W36" s="24">
        <v>0</v>
      </c>
      <c r="X36" s="24">
        <v>18074</v>
      </c>
      <c r="Y36" s="24">
        <v>53083</v>
      </c>
      <c r="Z36" s="24">
        <v>28513</v>
      </c>
    </row>
    <row r="37" spans="1:26">
      <c r="A37" s="9" t="s">
        <v>216</v>
      </c>
      <c r="B37" s="265" t="s">
        <v>192</v>
      </c>
      <c r="C37" s="24">
        <v>815637</v>
      </c>
      <c r="D37" s="24">
        <v>940532</v>
      </c>
      <c r="E37" s="24">
        <v>800950</v>
      </c>
      <c r="F37" s="24">
        <v>789219</v>
      </c>
      <c r="G37" s="24">
        <v>783818</v>
      </c>
      <c r="H37" s="24">
        <v>375858</v>
      </c>
      <c r="I37" s="24">
        <v>432470</v>
      </c>
      <c r="J37" s="24">
        <v>401096</v>
      </c>
      <c r="K37" s="24">
        <v>427710</v>
      </c>
      <c r="L37" s="24">
        <v>309422</v>
      </c>
      <c r="M37" s="24">
        <v>394994</v>
      </c>
      <c r="N37" s="24">
        <v>345337</v>
      </c>
      <c r="O37" s="24">
        <v>271757</v>
      </c>
      <c r="P37" s="24">
        <v>291901</v>
      </c>
      <c r="Q37" s="24">
        <v>358133</v>
      </c>
      <c r="R37" s="24">
        <v>397890</v>
      </c>
      <c r="S37" s="24">
        <v>351539</v>
      </c>
      <c r="T37" s="24">
        <v>347710</v>
      </c>
      <c r="U37" s="24">
        <v>357215</v>
      </c>
      <c r="V37" s="24">
        <v>321792</v>
      </c>
      <c r="W37" s="24">
        <v>448908</v>
      </c>
      <c r="X37" s="24">
        <v>389967</v>
      </c>
      <c r="Y37" s="24">
        <v>293503</v>
      </c>
      <c r="Z37" s="24">
        <v>320866</v>
      </c>
    </row>
    <row r="38" spans="1:26">
      <c r="A38" s="9" t="s">
        <v>217</v>
      </c>
      <c r="B38" s="265" t="s">
        <v>218</v>
      </c>
      <c r="C38" s="24">
        <v>86134984</v>
      </c>
      <c r="D38" s="24">
        <v>83348683</v>
      </c>
      <c r="E38" s="24">
        <v>82641868</v>
      </c>
      <c r="F38" s="24">
        <v>85922946</v>
      </c>
      <c r="G38" s="24">
        <v>87191708</v>
      </c>
      <c r="H38" s="24">
        <v>53063346</v>
      </c>
      <c r="I38" s="24">
        <v>54012858</v>
      </c>
      <c r="J38" s="24">
        <v>55116570</v>
      </c>
      <c r="K38" s="24">
        <v>56328897</v>
      </c>
      <c r="L38" s="24">
        <v>55285977</v>
      </c>
      <c r="M38" s="24">
        <v>55064772</v>
      </c>
      <c r="N38" s="24">
        <v>55894690</v>
      </c>
      <c r="O38" s="24">
        <v>55155014</v>
      </c>
      <c r="P38" s="24">
        <v>52902388</v>
      </c>
      <c r="Q38" s="24">
        <v>51852581</v>
      </c>
      <c r="R38" s="24">
        <v>47857311</v>
      </c>
      <c r="S38" s="24">
        <v>46527391</v>
      </c>
      <c r="T38" s="24">
        <v>44156915</v>
      </c>
      <c r="U38" s="24">
        <v>44176712</v>
      </c>
      <c r="V38" s="24">
        <v>32374716</v>
      </c>
      <c r="W38" s="24">
        <v>32804444</v>
      </c>
      <c r="X38" s="24">
        <v>31331127</v>
      </c>
      <c r="Y38" s="24">
        <v>28252639</v>
      </c>
      <c r="Z38" s="24">
        <v>27140819</v>
      </c>
    </row>
    <row r="39" spans="1:26" ht="25.5">
      <c r="A39" s="9" t="s">
        <v>104</v>
      </c>
      <c r="B39" s="265" t="s">
        <v>105</v>
      </c>
      <c r="C39" s="24">
        <v>2179052</v>
      </c>
      <c r="D39" s="24">
        <v>2179424</v>
      </c>
      <c r="E39" s="24">
        <v>2179424</v>
      </c>
      <c r="F39" s="24">
        <v>2179610</v>
      </c>
      <c r="G39" s="24">
        <v>2179424</v>
      </c>
      <c r="H39" s="24">
        <v>2181744</v>
      </c>
      <c r="I39" s="24">
        <v>2181744</v>
      </c>
      <c r="J39" s="24">
        <v>2181931</v>
      </c>
      <c r="K39" s="24">
        <v>2471966</v>
      </c>
      <c r="L39" s="24">
        <v>386516</v>
      </c>
      <c r="M39" s="24">
        <v>387914</v>
      </c>
      <c r="N39" s="24">
        <v>394153</v>
      </c>
      <c r="O39" s="24">
        <v>398059</v>
      </c>
      <c r="P39" s="24">
        <v>396577</v>
      </c>
      <c r="Q39" s="24">
        <v>397816</v>
      </c>
      <c r="R39" s="24">
        <v>434948</v>
      </c>
      <c r="S39" s="24">
        <v>469083</v>
      </c>
      <c r="T39" s="24">
        <v>467686</v>
      </c>
      <c r="U39" s="24">
        <v>469276</v>
      </c>
      <c r="V39" s="24">
        <v>477882</v>
      </c>
      <c r="W39" s="24">
        <v>762311</v>
      </c>
      <c r="X39" s="24">
        <v>803779</v>
      </c>
      <c r="Y39" s="24">
        <v>807583</v>
      </c>
      <c r="Z39" s="24">
        <v>824879</v>
      </c>
    </row>
    <row r="40" spans="1:26">
      <c r="A40" s="9" t="s">
        <v>219</v>
      </c>
      <c r="B40" s="265" t="s">
        <v>220</v>
      </c>
      <c r="C40" s="24">
        <v>1882064</v>
      </c>
      <c r="D40" s="24">
        <v>1920534</v>
      </c>
      <c r="E40" s="24">
        <v>1867972</v>
      </c>
      <c r="F40" s="24">
        <v>1879367</v>
      </c>
      <c r="G40" s="24">
        <v>1875769</v>
      </c>
      <c r="H40" s="24">
        <v>1689887</v>
      </c>
      <c r="I40" s="24">
        <v>1706237</v>
      </c>
      <c r="J40" s="24">
        <v>1652130</v>
      </c>
      <c r="K40" s="24">
        <v>1645102</v>
      </c>
      <c r="L40" s="24">
        <v>1695470</v>
      </c>
      <c r="M40" s="24">
        <v>1698941</v>
      </c>
      <c r="N40" s="24">
        <v>1708282</v>
      </c>
      <c r="O40" s="24">
        <v>1768458</v>
      </c>
      <c r="P40" s="24">
        <v>1470248</v>
      </c>
      <c r="Q40" s="24">
        <v>1496873</v>
      </c>
      <c r="R40" s="24">
        <v>1456494</v>
      </c>
      <c r="S40" s="24">
        <v>847568</v>
      </c>
      <c r="T40" s="24">
        <v>836112</v>
      </c>
      <c r="U40" s="24">
        <v>859333</v>
      </c>
      <c r="V40" s="24">
        <v>352185</v>
      </c>
      <c r="W40" s="24">
        <v>320951</v>
      </c>
      <c r="X40" s="24">
        <v>311648</v>
      </c>
      <c r="Y40" s="24">
        <v>308674</v>
      </c>
      <c r="Z40" s="24">
        <v>309805</v>
      </c>
    </row>
    <row r="41" spans="1:26">
      <c r="A41" s="9" t="s">
        <v>573</v>
      </c>
      <c r="B41" s="265" t="s">
        <v>574</v>
      </c>
      <c r="C41" s="24">
        <v>602192</v>
      </c>
      <c r="D41" s="24">
        <v>616475</v>
      </c>
      <c r="E41" s="24">
        <v>599594</v>
      </c>
      <c r="F41" s="24">
        <v>593097</v>
      </c>
      <c r="G41" s="24"/>
      <c r="H41" s="24"/>
      <c r="I41" s="24"/>
      <c r="J41" s="24"/>
      <c r="K41" s="24"/>
      <c r="L41" s="24"/>
      <c r="M41" s="24"/>
      <c r="N41" s="24"/>
      <c r="O41" s="24"/>
      <c r="P41" s="24"/>
      <c r="Q41" s="24"/>
      <c r="R41" s="24"/>
      <c r="S41" s="24"/>
      <c r="T41" s="24"/>
      <c r="U41" s="24"/>
      <c r="V41" s="24"/>
      <c r="W41" s="24"/>
      <c r="X41" s="24"/>
      <c r="Y41" s="24"/>
      <c r="Z41" s="24"/>
    </row>
    <row r="42" spans="1:26">
      <c r="A42" s="9" t="s">
        <v>221</v>
      </c>
      <c r="B42" s="265" t="s">
        <v>222</v>
      </c>
      <c r="C42" s="24">
        <v>1893414</v>
      </c>
      <c r="D42" s="24">
        <v>1980340</v>
      </c>
      <c r="E42" s="24">
        <v>2095921</v>
      </c>
      <c r="F42" s="24">
        <v>1818286</v>
      </c>
      <c r="G42" s="24">
        <v>1711641</v>
      </c>
      <c r="H42" s="24">
        <v>1047004</v>
      </c>
      <c r="I42" s="24">
        <v>1908356</v>
      </c>
      <c r="J42" s="24">
        <v>941151</v>
      </c>
      <c r="K42" s="24">
        <v>1131555</v>
      </c>
      <c r="L42" s="24">
        <v>952263</v>
      </c>
      <c r="M42" s="24">
        <v>1006120</v>
      </c>
      <c r="N42" s="24">
        <v>984672</v>
      </c>
      <c r="O42" s="24">
        <v>1122780</v>
      </c>
      <c r="P42" s="24">
        <v>1006473</v>
      </c>
      <c r="Q42" s="24">
        <v>1083466</v>
      </c>
      <c r="R42" s="24">
        <v>1023685</v>
      </c>
      <c r="S42" s="24">
        <v>816984</v>
      </c>
      <c r="T42" s="24">
        <v>872101</v>
      </c>
      <c r="U42" s="24">
        <v>832664</v>
      </c>
      <c r="V42" s="24">
        <v>407006</v>
      </c>
      <c r="W42" s="24">
        <v>325751</v>
      </c>
      <c r="X42" s="24">
        <v>382438</v>
      </c>
      <c r="Y42" s="24">
        <v>494559</v>
      </c>
      <c r="Z42" s="24">
        <v>453453</v>
      </c>
    </row>
    <row r="43" spans="1:26" ht="15.6" customHeight="1">
      <c r="A43" s="9" t="s">
        <v>408</v>
      </c>
      <c r="B43" s="265" t="s">
        <v>225</v>
      </c>
      <c r="C43" s="24">
        <v>38338</v>
      </c>
      <c r="D43" s="24">
        <v>65837</v>
      </c>
      <c r="E43" s="24">
        <v>20303</v>
      </c>
      <c r="F43" s="24">
        <v>5380</v>
      </c>
      <c r="G43" s="24">
        <v>174589</v>
      </c>
      <c r="H43" s="24">
        <v>28496</v>
      </c>
      <c r="I43" s="24">
        <v>18018</v>
      </c>
      <c r="J43" s="24">
        <v>93620</v>
      </c>
      <c r="K43" s="24">
        <v>117699</v>
      </c>
      <c r="L43" s="24">
        <v>104171</v>
      </c>
      <c r="M43" s="24">
        <v>59276</v>
      </c>
      <c r="N43" s="24">
        <v>8147</v>
      </c>
      <c r="O43" s="24">
        <v>8313</v>
      </c>
      <c r="P43" s="24">
        <v>22372</v>
      </c>
      <c r="Q43" s="24">
        <v>4010</v>
      </c>
      <c r="R43" s="24">
        <v>1299</v>
      </c>
      <c r="S43" s="24">
        <v>40716</v>
      </c>
      <c r="T43" s="24">
        <v>31664</v>
      </c>
      <c r="U43" s="24">
        <v>38155</v>
      </c>
      <c r="V43" s="24">
        <v>0</v>
      </c>
      <c r="W43" s="24">
        <v>9639</v>
      </c>
      <c r="X43" s="24">
        <v>0</v>
      </c>
      <c r="Y43" s="24">
        <v>1265</v>
      </c>
      <c r="Z43" s="24">
        <v>0</v>
      </c>
    </row>
    <row r="44" spans="1:26">
      <c r="A44" s="9" t="s">
        <v>223</v>
      </c>
      <c r="B44" s="265" t="s">
        <v>224</v>
      </c>
      <c r="C44" s="24">
        <v>8535</v>
      </c>
      <c r="D44" s="24">
        <v>8274</v>
      </c>
      <c r="E44" s="24">
        <v>8274</v>
      </c>
      <c r="F44" s="24">
        <v>8275</v>
      </c>
      <c r="G44" s="24">
        <v>8276</v>
      </c>
      <c r="H44" s="24">
        <v>8025</v>
      </c>
      <c r="I44" s="24">
        <v>8026</v>
      </c>
      <c r="J44" s="24">
        <v>8003</v>
      </c>
      <c r="K44" s="24">
        <v>8003</v>
      </c>
      <c r="L44" s="24">
        <v>8022</v>
      </c>
      <c r="M44" s="24">
        <v>8064</v>
      </c>
      <c r="N44" s="24">
        <v>8063</v>
      </c>
      <c r="O44" s="24">
        <v>8022</v>
      </c>
      <c r="P44" s="24">
        <v>8025</v>
      </c>
      <c r="Q44" s="24">
        <v>8026</v>
      </c>
      <c r="R44" s="24">
        <v>8026</v>
      </c>
      <c r="S44" s="24">
        <v>8052</v>
      </c>
      <c r="T44" s="24">
        <v>8068</v>
      </c>
      <c r="U44" s="24">
        <v>8052</v>
      </c>
      <c r="V44" s="24">
        <v>8052</v>
      </c>
      <c r="W44" s="24">
        <v>8052</v>
      </c>
      <c r="X44" s="24">
        <v>9552</v>
      </c>
      <c r="Y44" s="24">
        <v>9552</v>
      </c>
      <c r="Z44" s="24">
        <v>9552</v>
      </c>
    </row>
    <row r="45" spans="1:26">
      <c r="A45" s="9" t="s">
        <v>226</v>
      </c>
      <c r="B45" s="265" t="s">
        <v>227</v>
      </c>
      <c r="C45" s="23">
        <v>531061</v>
      </c>
      <c r="D45" s="23">
        <v>445554</v>
      </c>
      <c r="E45" s="23">
        <v>396922</v>
      </c>
      <c r="F45" s="23">
        <v>416521</v>
      </c>
      <c r="G45" s="23">
        <v>437412</v>
      </c>
      <c r="H45" s="23">
        <v>117949</v>
      </c>
      <c r="I45" s="23">
        <v>119842</v>
      </c>
      <c r="J45" s="23">
        <v>117524</v>
      </c>
      <c r="K45" s="23">
        <v>76853</v>
      </c>
      <c r="L45" s="23">
        <v>88447</v>
      </c>
      <c r="M45" s="23">
        <v>86063</v>
      </c>
      <c r="N45" s="23">
        <v>112300</v>
      </c>
      <c r="O45" s="23">
        <v>121041</v>
      </c>
      <c r="P45" s="23">
        <v>143125</v>
      </c>
      <c r="Q45" s="23">
        <v>158916</v>
      </c>
      <c r="R45" s="23">
        <v>152560</v>
      </c>
      <c r="S45" s="23">
        <v>164154</v>
      </c>
      <c r="T45" s="23">
        <v>161771</v>
      </c>
      <c r="U45" s="23">
        <v>198986</v>
      </c>
      <c r="V45" s="23">
        <v>70683</v>
      </c>
      <c r="W45" s="23">
        <v>68112</v>
      </c>
      <c r="X45" s="23">
        <v>66140</v>
      </c>
      <c r="Y45" s="23">
        <v>62889</v>
      </c>
      <c r="Z45" s="23">
        <v>62508</v>
      </c>
    </row>
    <row r="46" spans="1:26" ht="15">
      <c r="A46" s="67" t="s">
        <v>228</v>
      </c>
      <c r="B46" s="289" t="s">
        <v>229</v>
      </c>
      <c r="C46" s="110">
        <v>98794759</v>
      </c>
      <c r="D46" s="110">
        <v>96508943</v>
      </c>
      <c r="E46" s="110">
        <v>95620415</v>
      </c>
      <c r="F46" s="110">
        <v>98159220</v>
      </c>
      <c r="G46" s="110">
        <v>98462706</v>
      </c>
      <c r="H46" s="110">
        <v>64479930</v>
      </c>
      <c r="I46" s="110">
        <v>64945636</v>
      </c>
      <c r="J46" s="110">
        <v>65586917</v>
      </c>
      <c r="K46" s="110">
        <v>66096028</v>
      </c>
      <c r="L46" s="110">
        <v>65427623</v>
      </c>
      <c r="M46" s="110">
        <v>65594453</v>
      </c>
      <c r="N46" s="110">
        <v>65337835</v>
      </c>
      <c r="O46" s="110">
        <f t="shared" ref="O46:Z46" si="1">SUM(O33:O45)</f>
        <v>66158178</v>
      </c>
      <c r="P46" s="110">
        <f t="shared" si="1"/>
        <v>62767302</v>
      </c>
      <c r="Q46" s="110">
        <f t="shared" si="1"/>
        <v>63388104</v>
      </c>
      <c r="R46" s="110">
        <f t="shared" si="1"/>
        <v>59898958</v>
      </c>
      <c r="S46" s="110">
        <f t="shared" si="1"/>
        <v>59103984</v>
      </c>
      <c r="T46" s="110">
        <f t="shared" si="1"/>
        <v>55538082</v>
      </c>
      <c r="U46" s="110">
        <f t="shared" si="1"/>
        <v>56474679</v>
      </c>
      <c r="V46" s="110">
        <f t="shared" si="1"/>
        <v>35595135</v>
      </c>
      <c r="W46" s="110">
        <f t="shared" si="1"/>
        <v>36340271</v>
      </c>
      <c r="X46" s="110">
        <f t="shared" si="1"/>
        <v>36033095</v>
      </c>
      <c r="Y46" s="110">
        <f t="shared" si="1"/>
        <v>34725530</v>
      </c>
      <c r="Z46" s="110">
        <f t="shared" si="1"/>
        <v>32619352</v>
      </c>
    </row>
    <row r="47" spans="1:26">
      <c r="A47" s="68"/>
      <c r="B47" s="290"/>
      <c r="Q47" s="24"/>
      <c r="R47" s="24"/>
      <c r="S47" s="24"/>
      <c r="T47" s="24"/>
      <c r="U47" s="24"/>
      <c r="V47" s="24"/>
      <c r="W47" s="24"/>
      <c r="X47" s="24"/>
      <c r="Y47" s="24"/>
      <c r="Z47" s="24"/>
    </row>
    <row r="48" spans="1:26">
      <c r="A48" s="63" t="s">
        <v>230</v>
      </c>
      <c r="B48" s="286" t="s">
        <v>231</v>
      </c>
      <c r="Q48" s="24"/>
      <c r="R48" s="24"/>
      <c r="S48" s="24"/>
      <c r="T48" s="24"/>
      <c r="U48" s="24"/>
      <c r="V48" s="24"/>
      <c r="W48" s="24"/>
      <c r="X48" s="24"/>
      <c r="Y48" s="24"/>
      <c r="Z48" s="24"/>
    </row>
    <row r="49" spans="1:27">
      <c r="A49" s="9" t="s">
        <v>232</v>
      </c>
      <c r="B49" s="265" t="s">
        <v>233</v>
      </c>
      <c r="C49" s="24">
        <v>147419</v>
      </c>
      <c r="D49" s="24">
        <v>147419</v>
      </c>
      <c r="E49" s="24">
        <v>147419</v>
      </c>
      <c r="F49" s="24">
        <v>147419</v>
      </c>
      <c r="G49" s="24">
        <v>147419</v>
      </c>
      <c r="H49" s="24">
        <v>97538</v>
      </c>
      <c r="I49" s="24">
        <v>84238</v>
      </c>
      <c r="J49" s="24">
        <v>84238</v>
      </c>
      <c r="K49" s="24">
        <v>84238</v>
      </c>
      <c r="L49" s="24">
        <v>84238</v>
      </c>
      <c r="M49" s="24">
        <v>84238</v>
      </c>
      <c r="N49" s="24">
        <v>84238</v>
      </c>
      <c r="O49" s="24">
        <v>84238</v>
      </c>
      <c r="P49" s="24">
        <v>84238</v>
      </c>
      <c r="Q49" s="24">
        <v>84238</v>
      </c>
      <c r="R49" s="24">
        <v>84238</v>
      </c>
      <c r="S49" s="24">
        <v>84238</v>
      </c>
      <c r="T49" s="24">
        <v>84238</v>
      </c>
      <c r="U49" s="24">
        <v>84238</v>
      </c>
      <c r="V49" s="24">
        <v>56139</v>
      </c>
      <c r="W49" s="24">
        <v>56139</v>
      </c>
      <c r="X49" s="24">
        <v>56139</v>
      </c>
      <c r="Y49" s="24">
        <v>56139</v>
      </c>
      <c r="Z49" s="24">
        <v>51137</v>
      </c>
    </row>
    <row r="50" spans="1:27">
      <c r="A50" s="9" t="s">
        <v>234</v>
      </c>
      <c r="B50" s="265" t="s">
        <v>235</v>
      </c>
      <c r="C50" s="24">
        <v>9110976</v>
      </c>
      <c r="D50" s="24">
        <v>9110976</v>
      </c>
      <c r="E50" s="24">
        <v>9110976</v>
      </c>
      <c r="F50" s="24">
        <v>9110976</v>
      </c>
      <c r="G50" s="24">
        <v>9111033</v>
      </c>
      <c r="H50" s="24">
        <v>5910913</v>
      </c>
      <c r="I50" s="24">
        <v>5127086</v>
      </c>
      <c r="J50" s="24">
        <v>5127086</v>
      </c>
      <c r="K50" s="24">
        <v>5127086</v>
      </c>
      <c r="L50" s="24">
        <v>5127899</v>
      </c>
      <c r="M50" s="24">
        <v>5127899</v>
      </c>
      <c r="N50" s="24">
        <v>5108418</v>
      </c>
      <c r="O50" s="24">
        <v>5108418</v>
      </c>
      <c r="P50" s="24">
        <v>5108418</v>
      </c>
      <c r="Q50" s="24">
        <v>5108418</v>
      </c>
      <c r="R50" s="24">
        <v>5092196</v>
      </c>
      <c r="S50" s="24">
        <v>5092196</v>
      </c>
      <c r="T50" s="24">
        <v>5092196</v>
      </c>
      <c r="U50" s="24">
        <v>5092196</v>
      </c>
      <c r="V50" s="24">
        <v>3430785</v>
      </c>
      <c r="W50" s="24">
        <v>3430785</v>
      </c>
      <c r="X50" s="24">
        <v>3430785</v>
      </c>
      <c r="Y50" s="24">
        <v>3430785</v>
      </c>
      <c r="Z50" s="24">
        <v>3085059</v>
      </c>
    </row>
    <row r="51" spans="1:27">
      <c r="A51" s="9" t="s">
        <v>236</v>
      </c>
      <c r="B51" s="265" t="s">
        <v>237</v>
      </c>
      <c r="C51" s="24">
        <v>1572757</v>
      </c>
      <c r="D51" s="24">
        <v>1572757</v>
      </c>
      <c r="E51" s="24">
        <v>1572757</v>
      </c>
      <c r="F51" s="24">
        <v>1208018</v>
      </c>
      <c r="G51" s="24">
        <v>1208018</v>
      </c>
      <c r="H51" s="24">
        <v>1208018</v>
      </c>
      <c r="I51" s="24">
        <v>1208018</v>
      </c>
      <c r="J51" s="24">
        <v>909629</v>
      </c>
      <c r="K51" s="24">
        <v>909629</v>
      </c>
      <c r="L51" s="24">
        <v>909629</v>
      </c>
      <c r="M51" s="24">
        <v>909629</v>
      </c>
      <c r="N51" s="24">
        <v>860241</v>
      </c>
      <c r="O51" s="24">
        <v>860241</v>
      </c>
      <c r="P51" s="24">
        <v>860241</v>
      </c>
      <c r="Q51" s="24">
        <v>860241</v>
      </c>
      <c r="R51" s="24">
        <v>780874</v>
      </c>
      <c r="S51" s="24">
        <v>780874</v>
      </c>
      <c r="T51" s="24">
        <v>780875</v>
      </c>
      <c r="U51" s="24">
        <v>780875</v>
      </c>
      <c r="V51" s="24">
        <v>271859</v>
      </c>
      <c r="W51" s="24">
        <v>271859</v>
      </c>
      <c r="X51" s="24">
        <v>271859</v>
      </c>
      <c r="Y51" s="24">
        <v>271859</v>
      </c>
      <c r="Z51" s="24">
        <v>115000</v>
      </c>
    </row>
    <row r="52" spans="1:27">
      <c r="A52" s="22" t="s">
        <v>238</v>
      </c>
      <c r="B52" s="265" t="s">
        <v>239</v>
      </c>
      <c r="C52" s="24">
        <v>125251</v>
      </c>
      <c r="D52" s="24">
        <v>133423</v>
      </c>
      <c r="E52" s="24">
        <v>125763</v>
      </c>
      <c r="F52" s="24">
        <v>105100</v>
      </c>
      <c r="G52" s="24">
        <v>141179</v>
      </c>
      <c r="H52" s="24">
        <v>127880</v>
      </c>
      <c r="I52" s="24">
        <v>122257</v>
      </c>
      <c r="J52" s="24">
        <v>148852</v>
      </c>
      <c r="K52" s="24">
        <v>141988</v>
      </c>
      <c r="L52" s="24">
        <v>94669</v>
      </c>
      <c r="M52" s="24">
        <v>112921</v>
      </c>
      <c r="N52" s="24">
        <v>73799</v>
      </c>
      <c r="O52" s="24">
        <v>-497</v>
      </c>
      <c r="P52" s="24">
        <v>174462</v>
      </c>
      <c r="Q52" s="24">
        <v>194153</v>
      </c>
      <c r="R52" s="24">
        <v>260114</v>
      </c>
      <c r="S52" s="24">
        <v>198090</v>
      </c>
      <c r="T52" s="24">
        <v>171720</v>
      </c>
      <c r="U52" s="24">
        <v>142234</v>
      </c>
      <c r="V52" s="24">
        <v>253154</v>
      </c>
      <c r="W52" s="24">
        <v>255362</v>
      </c>
      <c r="X52" s="24">
        <v>229756</v>
      </c>
      <c r="Y52" s="24">
        <v>177609</v>
      </c>
      <c r="Z52" s="24">
        <v>90552</v>
      </c>
    </row>
    <row r="53" spans="1:27">
      <c r="A53" s="9" t="s">
        <v>240</v>
      </c>
      <c r="B53" s="265" t="s">
        <v>241</v>
      </c>
      <c r="C53" s="24">
        <v>202980</v>
      </c>
      <c r="D53" s="24">
        <v>82101</v>
      </c>
      <c r="E53" s="24">
        <v>-33229</v>
      </c>
      <c r="F53" s="24">
        <v>114490</v>
      </c>
      <c r="G53" s="24">
        <v>-47836</v>
      </c>
      <c r="H53" s="24">
        <v>-396</v>
      </c>
      <c r="I53" s="24">
        <v>-131294</v>
      </c>
      <c r="J53" s="24">
        <v>63952</v>
      </c>
      <c r="K53" s="24">
        <v>296522</v>
      </c>
      <c r="L53" s="24">
        <v>256121</v>
      </c>
      <c r="M53" s="24">
        <v>146331</v>
      </c>
      <c r="N53" s="24">
        <v>133984</v>
      </c>
      <c r="O53" s="24">
        <v>94421</v>
      </c>
      <c r="P53" s="24">
        <v>92418</v>
      </c>
      <c r="Q53" s="24">
        <v>82200</v>
      </c>
      <c r="R53" s="24">
        <v>144221</v>
      </c>
      <c r="S53" s="24">
        <v>112956</v>
      </c>
      <c r="T53" s="24">
        <v>69699</v>
      </c>
      <c r="U53" s="24">
        <v>28021</v>
      </c>
      <c r="V53" s="24">
        <v>156675</v>
      </c>
      <c r="W53" s="24">
        <v>142159</v>
      </c>
      <c r="X53" s="24">
        <v>181392</v>
      </c>
      <c r="Y53" s="24">
        <v>112615</v>
      </c>
      <c r="Z53" s="24">
        <v>211159</v>
      </c>
    </row>
    <row r="54" spans="1:27" ht="15.75" customHeight="1">
      <c r="A54" s="9" t="s">
        <v>436</v>
      </c>
      <c r="B54" s="291" t="s">
        <v>242</v>
      </c>
      <c r="C54" s="24">
        <v>-411714</v>
      </c>
      <c r="D54" s="24">
        <v>-411322</v>
      </c>
      <c r="E54" s="24">
        <v>-411890</v>
      </c>
      <c r="F54" s="24">
        <v>-47111</v>
      </c>
      <c r="G54" s="24">
        <v>-408214</v>
      </c>
      <c r="H54" s="24">
        <v>-319895</v>
      </c>
      <c r="I54" s="24">
        <v>-319895</v>
      </c>
      <c r="J54" s="24">
        <v>-21506</v>
      </c>
      <c r="K54" s="24">
        <v>16815</v>
      </c>
      <c r="L54" s="24">
        <v>25552</v>
      </c>
      <c r="M54" s="24">
        <v>25552</v>
      </c>
      <c r="N54" s="24">
        <v>94421</v>
      </c>
      <c r="O54" s="24">
        <v>17561</v>
      </c>
      <c r="P54" s="24">
        <v>17562</v>
      </c>
      <c r="Q54" s="24">
        <v>17562</v>
      </c>
      <c r="R54" s="24">
        <v>112956</v>
      </c>
      <c r="S54" s="24">
        <v>99663</v>
      </c>
      <c r="T54" s="24">
        <v>11480</v>
      </c>
      <c r="U54" s="24">
        <v>10218</v>
      </c>
      <c r="V54" s="24">
        <v>142159</v>
      </c>
      <c r="W54" s="24">
        <v>4128</v>
      </c>
      <c r="X54" s="24">
        <v>4128</v>
      </c>
      <c r="Y54" s="24">
        <v>4117</v>
      </c>
      <c r="Z54" s="24">
        <v>166521</v>
      </c>
    </row>
    <row r="55" spans="1:27">
      <c r="A55" s="9" t="s">
        <v>243</v>
      </c>
      <c r="B55" s="272" t="s">
        <v>244</v>
      </c>
      <c r="C55" s="23">
        <v>614694</v>
      </c>
      <c r="D55" s="23">
        <v>493423</v>
      </c>
      <c r="E55" s="23">
        <v>378661</v>
      </c>
      <c r="F55" s="23">
        <v>161601</v>
      </c>
      <c r="G55" s="23">
        <v>360378</v>
      </c>
      <c r="H55" s="23">
        <v>319499</v>
      </c>
      <c r="I55" s="23">
        <v>188601</v>
      </c>
      <c r="J55" s="23">
        <v>85458</v>
      </c>
      <c r="K55" s="23">
        <v>279707</v>
      </c>
      <c r="L55" s="23">
        <v>230569</v>
      </c>
      <c r="M55" s="23">
        <v>120779</v>
      </c>
      <c r="N55" s="23">
        <v>39563</v>
      </c>
      <c r="O55" s="23">
        <v>76860</v>
      </c>
      <c r="P55" s="23">
        <v>74856</v>
      </c>
      <c r="Q55" s="23">
        <v>64638</v>
      </c>
      <c r="R55" s="23">
        <v>31265</v>
      </c>
      <c r="S55" s="23">
        <v>13293</v>
      </c>
      <c r="T55" s="23">
        <v>58219</v>
      </c>
      <c r="U55" s="23">
        <v>17803</v>
      </c>
      <c r="V55" s="23">
        <v>14516</v>
      </c>
      <c r="W55" s="23">
        <v>138031</v>
      </c>
      <c r="X55" s="23">
        <v>177264</v>
      </c>
      <c r="Y55" s="23">
        <v>108498</v>
      </c>
      <c r="Z55" s="23">
        <v>44638</v>
      </c>
    </row>
    <row r="56" spans="1:27" ht="15">
      <c r="A56" s="67" t="s">
        <v>245</v>
      </c>
      <c r="B56" s="289" t="s">
        <v>246</v>
      </c>
      <c r="C56" s="110">
        <v>11159383</v>
      </c>
      <c r="D56" s="110">
        <v>11046676</v>
      </c>
      <c r="E56" s="110">
        <v>10923685.5649</v>
      </c>
      <c r="F56" s="110">
        <v>10686003</v>
      </c>
      <c r="G56" s="110">
        <v>10559813</v>
      </c>
      <c r="H56" s="110">
        <v>7343953</v>
      </c>
      <c r="I56" s="110">
        <v>6410305</v>
      </c>
      <c r="J56" s="110">
        <v>6333757</v>
      </c>
      <c r="K56" s="110">
        <v>6559463</v>
      </c>
      <c r="L56" s="110">
        <v>6472556</v>
      </c>
      <c r="M56" s="110">
        <v>6381018</v>
      </c>
      <c r="N56" s="110">
        <v>6260680</v>
      </c>
      <c r="O56" s="110">
        <f>SUM(O49:O53)</f>
        <v>6146821</v>
      </c>
      <c r="P56" s="110">
        <f>SUM(P49:P53)</f>
        <v>6319777</v>
      </c>
      <c r="Q56" s="110">
        <f>SUM(Q49:Q53)</f>
        <v>6329250</v>
      </c>
      <c r="R56" s="110">
        <f>SUM(R49:R53)</f>
        <v>6361643</v>
      </c>
      <c r="S56" s="110">
        <f t="shared" ref="S56:Z56" si="2">SUM(S49:S53)</f>
        <v>6268354</v>
      </c>
      <c r="T56" s="110">
        <f t="shared" si="2"/>
        <v>6198728</v>
      </c>
      <c r="U56" s="110">
        <f t="shared" si="2"/>
        <v>6127564</v>
      </c>
      <c r="V56" s="110">
        <f t="shared" si="2"/>
        <v>4168612</v>
      </c>
      <c r="W56" s="110">
        <f t="shared" si="2"/>
        <v>4156304</v>
      </c>
      <c r="X56" s="110">
        <f t="shared" si="2"/>
        <v>4169931</v>
      </c>
      <c r="Y56" s="110">
        <f t="shared" si="2"/>
        <v>4049007</v>
      </c>
      <c r="Z56" s="110">
        <f t="shared" si="2"/>
        <v>3552907</v>
      </c>
      <c r="AA56" s="189">
        <v>3509190</v>
      </c>
    </row>
    <row r="57" spans="1:27" ht="15" thickBot="1">
      <c r="A57" s="68"/>
      <c r="B57" s="290"/>
      <c r="C57" s="75"/>
      <c r="D57" s="75"/>
      <c r="E57" s="75"/>
      <c r="F57" s="75"/>
      <c r="G57" s="75"/>
      <c r="H57" s="75"/>
      <c r="I57" s="75"/>
      <c r="J57" s="75"/>
      <c r="K57" s="75"/>
      <c r="L57" s="75"/>
      <c r="M57" s="75"/>
      <c r="N57" s="75"/>
      <c r="O57" s="75"/>
      <c r="P57" s="75"/>
      <c r="Q57" s="75"/>
      <c r="R57" s="75"/>
      <c r="S57" s="75"/>
      <c r="T57" s="75"/>
      <c r="U57" s="75"/>
      <c r="V57" s="75"/>
      <c r="W57" s="75"/>
      <c r="X57" s="75"/>
      <c r="Y57" s="75"/>
      <c r="Z57" s="75"/>
    </row>
    <row r="58" spans="1:27" ht="15.75" thickTop="1">
      <c r="A58" s="171" t="s">
        <v>247</v>
      </c>
      <c r="B58" s="287" t="s">
        <v>248</v>
      </c>
      <c r="C58" s="172">
        <v>109954142</v>
      </c>
      <c r="D58" s="172">
        <v>107555619</v>
      </c>
      <c r="E58" s="172">
        <v>106544100.5649</v>
      </c>
      <c r="F58" s="172">
        <v>108845223</v>
      </c>
      <c r="G58" s="172">
        <v>109022519</v>
      </c>
      <c r="H58" s="172">
        <v>71823883</v>
      </c>
      <c r="I58" s="172">
        <v>71355941</v>
      </c>
      <c r="J58" s="172">
        <v>71920674</v>
      </c>
      <c r="K58" s="172">
        <v>72655491</v>
      </c>
      <c r="L58" s="172">
        <v>71900179</v>
      </c>
      <c r="M58" s="172">
        <v>71975471</v>
      </c>
      <c r="N58" s="172">
        <v>71598515</v>
      </c>
      <c r="O58" s="172">
        <f>O56+O46</f>
        <v>72304999</v>
      </c>
      <c r="P58" s="172">
        <f>P56+P46</f>
        <v>69087079</v>
      </c>
      <c r="Q58" s="172">
        <f>Q56+Q46</f>
        <v>69717354</v>
      </c>
      <c r="R58" s="172">
        <f>SUM(R46+R56)</f>
        <v>66260601</v>
      </c>
      <c r="S58" s="172">
        <f>S46+S56</f>
        <v>65372338</v>
      </c>
      <c r="T58" s="172">
        <f>T46+T56</f>
        <v>61736810</v>
      </c>
      <c r="U58" s="172">
        <f t="shared" ref="U58:Z58" si="3">U46+U56</f>
        <v>62602243</v>
      </c>
      <c r="V58" s="172">
        <f t="shared" si="3"/>
        <v>39763747</v>
      </c>
      <c r="W58" s="172">
        <f t="shared" si="3"/>
        <v>40496575</v>
      </c>
      <c r="X58" s="172">
        <f t="shared" si="3"/>
        <v>40203026</v>
      </c>
      <c r="Y58" s="172">
        <f t="shared" si="3"/>
        <v>38774537</v>
      </c>
      <c r="Z58" s="172">
        <f t="shared" si="3"/>
        <v>36172259</v>
      </c>
    </row>
    <row r="59" spans="1:27">
      <c r="Q59" s="4"/>
      <c r="R59" s="4"/>
      <c r="S59" s="4"/>
      <c r="T59" s="4"/>
      <c r="U59" s="4"/>
      <c r="V59" s="4"/>
      <c r="W59" s="4"/>
      <c r="X59" s="4"/>
      <c r="Y59" s="4"/>
      <c r="Z59" s="4"/>
    </row>
    <row r="60" spans="1:27">
      <c r="Y60" s="2"/>
      <c r="Z60" s="2"/>
    </row>
    <row r="67" spans="1:26" ht="18">
      <c r="A67" s="204" t="s">
        <v>447</v>
      </c>
    </row>
    <row r="69" spans="1:26">
      <c r="A69" s="58" t="s">
        <v>179</v>
      </c>
      <c r="B69" s="59" t="s">
        <v>180</v>
      </c>
    </row>
    <row r="70" spans="1:26" ht="30.6" customHeight="1">
      <c r="A70" s="234" t="s">
        <v>181</v>
      </c>
      <c r="B70" s="234" t="s">
        <v>182</v>
      </c>
      <c r="C70" s="197" t="s">
        <v>11</v>
      </c>
      <c r="D70" s="197" t="s">
        <v>10</v>
      </c>
      <c r="E70" s="197" t="s">
        <v>9</v>
      </c>
      <c r="F70" s="197" t="s">
        <v>8</v>
      </c>
      <c r="G70" s="197" t="s">
        <v>7</v>
      </c>
      <c r="H70" s="197" t="s">
        <v>6</v>
      </c>
      <c r="I70" s="197" t="s">
        <v>367</v>
      </c>
      <c r="J70" s="197" t="s">
        <v>379</v>
      </c>
      <c r="K70" s="197" t="s">
        <v>400</v>
      </c>
      <c r="L70" s="197" t="s">
        <v>418</v>
      </c>
      <c r="M70" s="197" t="s">
        <v>430</v>
      </c>
      <c r="N70" s="197" t="s">
        <v>437</v>
      </c>
      <c r="O70" s="197" t="s">
        <v>439</v>
      </c>
      <c r="P70" s="197" t="s">
        <v>441</v>
      </c>
      <c r="Q70" s="197" t="s">
        <v>445</v>
      </c>
      <c r="R70" s="197" t="s">
        <v>449</v>
      </c>
      <c r="S70" s="197" t="s">
        <v>451</v>
      </c>
      <c r="T70" s="197">
        <v>43281</v>
      </c>
      <c r="U70" s="197">
        <v>43373</v>
      </c>
      <c r="V70" s="197">
        <v>43464</v>
      </c>
      <c r="W70" s="197">
        <v>43555</v>
      </c>
      <c r="X70" s="197">
        <v>43646</v>
      </c>
      <c r="Y70" s="197">
        <v>43738</v>
      </c>
      <c r="Z70" s="197">
        <v>43830</v>
      </c>
    </row>
    <row r="71" spans="1:26">
      <c r="B71" s="19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c r="A72" s="63" t="s">
        <v>183</v>
      </c>
      <c r="B72" s="215" t="s">
        <v>184</v>
      </c>
      <c r="C72" s="64"/>
      <c r="D72" s="64"/>
      <c r="E72" s="64"/>
      <c r="F72" s="64"/>
      <c r="G72" s="64"/>
      <c r="H72" s="64"/>
      <c r="I72" s="64"/>
      <c r="J72" s="64"/>
      <c r="K72" s="64"/>
      <c r="L72" s="64"/>
      <c r="M72" s="64"/>
      <c r="N72" s="64"/>
      <c r="O72" s="64"/>
      <c r="P72" s="64"/>
      <c r="Q72" s="64"/>
      <c r="R72" s="64"/>
      <c r="S72" s="64"/>
      <c r="T72" s="64"/>
      <c r="U72" s="64"/>
      <c r="V72" s="64"/>
      <c r="W72" s="64"/>
      <c r="X72" s="64"/>
      <c r="Y72" s="64"/>
      <c r="Z72" s="64"/>
    </row>
    <row r="73" spans="1:26">
      <c r="A73" s="9" t="s">
        <v>185</v>
      </c>
      <c r="B73" s="200" t="s">
        <v>186</v>
      </c>
      <c r="C73" s="24">
        <v>1607994</v>
      </c>
      <c r="D73" s="24">
        <v>1416197</v>
      </c>
      <c r="E73" s="24">
        <v>1495370</v>
      </c>
      <c r="F73" s="24">
        <v>1790160</v>
      </c>
      <c r="G73" s="24">
        <v>1901971</v>
      </c>
      <c r="H73" s="24">
        <v>2472825</v>
      </c>
      <c r="I73" s="24">
        <v>2022991</v>
      </c>
      <c r="J73" s="24">
        <v>2826416</v>
      </c>
      <c r="K73" s="24">
        <v>1455294</v>
      </c>
      <c r="L73" s="24">
        <v>2998185</v>
      </c>
      <c r="M73" s="24">
        <v>2021495</v>
      </c>
      <c r="N73" s="24">
        <v>1302847</v>
      </c>
      <c r="O73" s="24">
        <v>2035492</v>
      </c>
      <c r="P73" s="24">
        <v>2136821</v>
      </c>
      <c r="Q73" s="24">
        <v>1708096</v>
      </c>
      <c r="R73" s="24">
        <v>998035</v>
      </c>
      <c r="S73" s="24">
        <v>2339735</v>
      </c>
      <c r="T73" s="24">
        <v>914056</v>
      </c>
      <c r="U73" s="24">
        <v>1170138</v>
      </c>
      <c r="V73" s="24">
        <v>2897123</v>
      </c>
      <c r="W73" s="24">
        <v>2715459</v>
      </c>
      <c r="X73" s="24">
        <v>2350499</v>
      </c>
      <c r="Y73" s="24">
        <v>2432745</v>
      </c>
      <c r="Z73" s="24">
        <v>4658171</v>
      </c>
    </row>
    <row r="74" spans="1:26">
      <c r="A74" s="9" t="s">
        <v>81</v>
      </c>
      <c r="B74" s="200" t="s">
        <v>82</v>
      </c>
      <c r="C74" s="24">
        <v>109767</v>
      </c>
      <c r="D74" s="24">
        <v>291876</v>
      </c>
      <c r="E74" s="24">
        <v>296707</v>
      </c>
      <c r="F74" s="24">
        <v>404724</v>
      </c>
      <c r="G74" s="24">
        <v>186636</v>
      </c>
      <c r="H74" s="24">
        <v>308917</v>
      </c>
      <c r="I74" s="24">
        <v>518141</v>
      </c>
      <c r="J74" s="24">
        <v>495431</v>
      </c>
      <c r="K74" s="24">
        <v>541296</v>
      </c>
      <c r="L74" s="24">
        <v>881471</v>
      </c>
      <c r="M74" s="24">
        <v>281018</v>
      </c>
      <c r="N74" s="24">
        <v>1233592</v>
      </c>
      <c r="O74" s="24">
        <v>376364</v>
      </c>
      <c r="P74" s="24">
        <v>520270</v>
      </c>
      <c r="Q74" s="24">
        <v>273646</v>
      </c>
      <c r="R74" s="24">
        <v>2603689</v>
      </c>
      <c r="S74" s="24">
        <v>577255</v>
      </c>
      <c r="T74" s="24">
        <v>386581</v>
      </c>
      <c r="U74" s="24">
        <v>272634</v>
      </c>
      <c r="V74" s="24">
        <v>961496</v>
      </c>
      <c r="W74" s="24">
        <v>916374</v>
      </c>
      <c r="X74" s="24">
        <v>527687</v>
      </c>
      <c r="Y74" s="24">
        <v>867909</v>
      </c>
      <c r="Z74" s="24">
        <v>679308</v>
      </c>
    </row>
    <row r="75" spans="1:26" ht="38.25">
      <c r="A75" s="9" t="s">
        <v>187</v>
      </c>
      <c r="B75" s="200" t="s">
        <v>188</v>
      </c>
      <c r="C75" s="24">
        <v>34508</v>
      </c>
      <c r="D75" s="24">
        <v>61351</v>
      </c>
      <c r="E75" s="24">
        <v>353656</v>
      </c>
      <c r="F75" s="24">
        <v>100668</v>
      </c>
      <c r="G75" s="24">
        <v>84578</v>
      </c>
      <c r="H75" s="24">
        <v>0</v>
      </c>
      <c r="I75" s="24">
        <v>0</v>
      </c>
      <c r="J75" s="24">
        <v>0</v>
      </c>
      <c r="K75" s="24">
        <v>0</v>
      </c>
      <c r="L75" s="24">
        <v>0</v>
      </c>
      <c r="M75" s="24">
        <v>0</v>
      </c>
      <c r="N75" s="24">
        <v>0</v>
      </c>
      <c r="O75" s="24">
        <v>0</v>
      </c>
      <c r="P75" s="24">
        <v>0</v>
      </c>
      <c r="Q75" s="24">
        <v>0</v>
      </c>
      <c r="R75" s="24">
        <v>0</v>
      </c>
      <c r="S75" s="24">
        <v>0</v>
      </c>
      <c r="T75" s="24"/>
      <c r="U75" s="24"/>
      <c r="V75" s="24"/>
      <c r="W75" s="24"/>
      <c r="X75" s="24"/>
      <c r="Y75" s="24"/>
      <c r="Z75" s="24"/>
    </row>
    <row r="76" spans="1:26">
      <c r="A76" s="9" t="s">
        <v>189</v>
      </c>
      <c r="B76" s="200" t="s">
        <v>190</v>
      </c>
      <c r="C76" s="24">
        <v>171331</v>
      </c>
      <c r="D76" s="24">
        <v>300818</v>
      </c>
      <c r="E76" s="24">
        <v>153976</v>
      </c>
      <c r="F76" s="24">
        <v>199404</v>
      </c>
      <c r="G76" s="24">
        <v>183312</v>
      </c>
      <c r="H76" s="24">
        <v>260</v>
      </c>
      <c r="I76" s="24">
        <v>0</v>
      </c>
      <c r="J76" s="24">
        <v>0</v>
      </c>
      <c r="K76" s="24">
        <v>0</v>
      </c>
      <c r="L76" s="24">
        <v>0</v>
      </c>
      <c r="M76" s="24">
        <v>0</v>
      </c>
      <c r="N76" s="24">
        <v>0</v>
      </c>
      <c r="O76" s="24">
        <v>0</v>
      </c>
      <c r="P76" s="24">
        <v>0</v>
      </c>
      <c r="Q76" s="24">
        <v>0</v>
      </c>
      <c r="R76" s="24">
        <v>0</v>
      </c>
      <c r="S76" s="24">
        <v>0</v>
      </c>
      <c r="T76" s="24"/>
      <c r="U76" s="24"/>
      <c r="V76" s="24"/>
      <c r="W76" s="24"/>
      <c r="X76" s="24"/>
      <c r="Y76" s="24"/>
      <c r="Z76" s="24"/>
    </row>
    <row r="77" spans="1:26">
      <c r="A77" s="9" t="s">
        <v>191</v>
      </c>
      <c r="B77" s="200" t="s">
        <v>192</v>
      </c>
      <c r="C77" s="24">
        <v>302609</v>
      </c>
      <c r="D77" s="24">
        <v>247465</v>
      </c>
      <c r="E77" s="24">
        <v>401899</v>
      </c>
      <c r="F77" s="24">
        <v>420152</v>
      </c>
      <c r="G77" s="24">
        <v>340384</v>
      </c>
      <c r="H77" s="24">
        <v>357102</v>
      </c>
      <c r="I77" s="24">
        <v>372814</v>
      </c>
      <c r="J77" s="24">
        <v>368147</v>
      </c>
      <c r="K77" s="24">
        <v>430834</v>
      </c>
      <c r="L77" s="24">
        <v>365705</v>
      </c>
      <c r="M77" s="24">
        <v>323378</v>
      </c>
      <c r="N77" s="24">
        <v>324005</v>
      </c>
      <c r="O77" s="24">
        <v>419433</v>
      </c>
      <c r="P77" s="24">
        <v>394177</v>
      </c>
      <c r="Q77" s="24">
        <v>395696</v>
      </c>
      <c r="R77" s="24">
        <v>474421</v>
      </c>
      <c r="S77" s="24">
        <v>429476</v>
      </c>
      <c r="T77" s="24">
        <v>455563</v>
      </c>
      <c r="U77" s="24">
        <v>378014</v>
      </c>
      <c r="V77" s="24">
        <v>715671</v>
      </c>
      <c r="W77" s="24">
        <v>743071</v>
      </c>
      <c r="X77" s="24">
        <v>729564</v>
      </c>
      <c r="Y77" s="24">
        <v>917845</v>
      </c>
      <c r="Z77" s="24">
        <v>800886</v>
      </c>
    </row>
    <row r="78" spans="1:26" ht="25.5">
      <c r="A78" s="9" t="s">
        <v>552</v>
      </c>
      <c r="B78" s="200" t="s">
        <v>553</v>
      </c>
      <c r="C78" s="24">
        <v>67218</v>
      </c>
      <c r="D78" s="24">
        <v>0</v>
      </c>
      <c r="E78" s="24">
        <v>0</v>
      </c>
      <c r="F78" s="24">
        <v>0</v>
      </c>
      <c r="G78" s="24">
        <v>0</v>
      </c>
      <c r="H78" s="24">
        <v>6459</v>
      </c>
      <c r="I78" s="24">
        <v>6880</v>
      </c>
      <c r="J78" s="24">
        <v>2711</v>
      </c>
      <c r="K78" s="24">
        <v>26123</v>
      </c>
      <c r="L78" s="24">
        <v>35692</v>
      </c>
      <c r="M78" s="24">
        <v>49063</v>
      </c>
      <c r="N78" s="24">
        <v>18671</v>
      </c>
      <c r="O78" s="24">
        <v>29062</v>
      </c>
      <c r="P78" s="24">
        <v>9682</v>
      </c>
      <c r="Q78" s="24">
        <v>20230</v>
      </c>
      <c r="R78" s="24">
        <v>32730</v>
      </c>
      <c r="S78" s="24">
        <v>53459</v>
      </c>
      <c r="T78" s="24">
        <v>42401</v>
      </c>
      <c r="U78" s="24">
        <v>39213</v>
      </c>
      <c r="V78" s="24">
        <v>130405</v>
      </c>
      <c r="W78" s="24">
        <v>172367</v>
      </c>
      <c r="X78" s="24">
        <v>231929</v>
      </c>
      <c r="Y78" s="24">
        <v>300057</v>
      </c>
      <c r="Z78" s="24">
        <v>228120</v>
      </c>
    </row>
    <row r="79" spans="1:26" ht="25.5">
      <c r="A79" s="9" t="s">
        <v>465</v>
      </c>
      <c r="B79" s="200" t="s">
        <v>466</v>
      </c>
      <c r="C79" s="24">
        <v>26458387</v>
      </c>
      <c r="D79" s="24">
        <v>28918697</v>
      </c>
      <c r="E79" s="24">
        <v>29794139</v>
      </c>
      <c r="F79" s="24">
        <v>29631923</v>
      </c>
      <c r="G79" s="24">
        <v>29877265</v>
      </c>
      <c r="H79" s="24">
        <v>49534661</v>
      </c>
      <c r="I79" s="24">
        <v>50201630</v>
      </c>
      <c r="J79" s="24">
        <v>52269544</v>
      </c>
      <c r="K79" s="24">
        <v>52713155</v>
      </c>
      <c r="L79" s="24">
        <v>53675770</v>
      </c>
      <c r="M79" s="24">
        <v>54211801</v>
      </c>
      <c r="N79" s="24">
        <v>55075871</v>
      </c>
      <c r="O79" s="24">
        <v>55884822</v>
      </c>
      <c r="P79" s="24">
        <v>56040582</v>
      </c>
      <c r="Q79" s="24">
        <v>56546787</v>
      </c>
      <c r="R79" s="24">
        <v>52967568</v>
      </c>
      <c r="S79" s="24">
        <v>49500358</v>
      </c>
      <c r="T79" s="24">
        <v>50620652</v>
      </c>
      <c r="U79" s="24">
        <v>51671510</v>
      </c>
      <c r="V79" s="24">
        <v>70997701</v>
      </c>
      <c r="W79" s="24">
        <v>72210895</v>
      </c>
      <c r="X79" s="24">
        <v>70857188</v>
      </c>
      <c r="Y79" s="24">
        <v>72196212</v>
      </c>
      <c r="Z79" s="24">
        <v>71836643</v>
      </c>
    </row>
    <row r="80" spans="1:26" ht="25.5">
      <c r="A80" s="9" t="s">
        <v>455</v>
      </c>
      <c r="B80" s="200" t="s">
        <v>456</v>
      </c>
      <c r="C80" s="24"/>
      <c r="D80" s="24"/>
      <c r="E80" s="24"/>
      <c r="F80" s="24"/>
      <c r="G80" s="24"/>
      <c r="H80" s="24"/>
      <c r="I80" s="24"/>
      <c r="J80" s="24"/>
      <c r="K80" s="24"/>
      <c r="L80" s="24"/>
      <c r="M80" s="24"/>
      <c r="N80" s="24"/>
      <c r="O80" s="24"/>
      <c r="P80" s="24"/>
      <c r="Q80" s="24"/>
      <c r="R80" s="24"/>
      <c r="S80" s="24">
        <v>2750954</v>
      </c>
      <c r="T80" s="24">
        <v>2636772</v>
      </c>
      <c r="U80" s="24">
        <v>2555133</v>
      </c>
      <c r="V80" s="24">
        <v>2416249</v>
      </c>
      <c r="W80" s="24">
        <v>2283645</v>
      </c>
      <c r="X80" s="24">
        <v>2182483</v>
      </c>
      <c r="Y80" s="24">
        <v>2069805</v>
      </c>
      <c r="Z80" s="24">
        <v>1974396</v>
      </c>
    </row>
    <row r="81" spans="1:26">
      <c r="A81" s="9" t="s">
        <v>195</v>
      </c>
      <c r="B81" s="200" t="s">
        <v>467</v>
      </c>
      <c r="C81" s="24">
        <v>6377810</v>
      </c>
      <c r="D81" s="24">
        <v>6537759</v>
      </c>
      <c r="E81" s="24">
        <v>6893680</v>
      </c>
      <c r="F81" s="24">
        <v>7084017</v>
      </c>
      <c r="G81" s="24">
        <v>6267672</v>
      </c>
      <c r="H81" s="24">
        <v>8432095</v>
      </c>
      <c r="I81" s="24">
        <v>6962185</v>
      </c>
      <c r="J81" s="24">
        <v>7845074</v>
      </c>
      <c r="K81" s="24">
        <v>9484763</v>
      </c>
      <c r="L81" s="24">
        <v>10011272</v>
      </c>
      <c r="M81" s="24">
        <v>10464436</v>
      </c>
      <c r="N81" s="24">
        <v>12497855</v>
      </c>
      <c r="O81" s="24">
        <v>11018172</v>
      </c>
      <c r="P81" s="24">
        <v>11098211</v>
      </c>
      <c r="Q81" s="24">
        <v>11218587</v>
      </c>
      <c r="R81" s="24">
        <v>13922540</v>
      </c>
      <c r="S81" s="24"/>
      <c r="T81" s="24"/>
      <c r="U81" s="24"/>
      <c r="V81" s="24"/>
      <c r="W81" s="24"/>
      <c r="X81" s="24"/>
      <c r="Y81" s="24"/>
      <c r="Z81" s="24"/>
    </row>
    <row r="82" spans="1:26" ht="25.5">
      <c r="A82" s="9" t="s">
        <v>468</v>
      </c>
      <c r="B82" s="200" t="s">
        <v>469</v>
      </c>
      <c r="C82" s="24"/>
      <c r="D82" s="24"/>
      <c r="E82" s="24"/>
      <c r="F82" s="24"/>
      <c r="G82" s="24"/>
      <c r="H82" s="24"/>
      <c r="I82" s="24"/>
      <c r="J82" s="24"/>
      <c r="K82" s="24"/>
      <c r="L82" s="24"/>
      <c r="M82" s="24"/>
      <c r="N82" s="24"/>
      <c r="O82" s="24"/>
      <c r="P82" s="24"/>
      <c r="Q82" s="24"/>
      <c r="R82" s="24"/>
      <c r="S82" s="24">
        <v>9478262</v>
      </c>
      <c r="T82" s="24">
        <v>9413855</v>
      </c>
      <c r="U82" s="24">
        <v>9166178</v>
      </c>
      <c r="V82" s="24">
        <v>11939238</v>
      </c>
      <c r="W82" s="24">
        <v>16079051</v>
      </c>
      <c r="X82" s="24">
        <v>15977152</v>
      </c>
      <c r="Y82" s="24">
        <v>17009661</v>
      </c>
      <c r="Z82" s="24">
        <v>17916645</v>
      </c>
    </row>
    <row r="83" spans="1:26" ht="25.5">
      <c r="A83" s="9" t="s">
        <v>470</v>
      </c>
      <c r="B83" s="200" t="s">
        <v>471</v>
      </c>
      <c r="C83" s="24"/>
      <c r="D83" s="24"/>
      <c r="E83" s="24"/>
      <c r="F83" s="24"/>
      <c r="G83" s="24"/>
      <c r="H83" s="24"/>
      <c r="I83" s="24"/>
      <c r="J83" s="24"/>
      <c r="K83" s="24"/>
      <c r="L83" s="24"/>
      <c r="M83" s="24"/>
      <c r="N83" s="24"/>
      <c r="O83" s="24"/>
      <c r="P83" s="24"/>
      <c r="Q83" s="24"/>
      <c r="R83" s="24"/>
      <c r="S83" s="24">
        <v>118562</v>
      </c>
      <c r="T83" s="24">
        <v>134997</v>
      </c>
      <c r="U83" s="24">
        <v>139591</v>
      </c>
      <c r="V83" s="24">
        <v>204421</v>
      </c>
      <c r="W83" s="24">
        <v>206202</v>
      </c>
      <c r="X83" s="24">
        <v>211283</v>
      </c>
      <c r="Y83" s="24">
        <v>219470</v>
      </c>
      <c r="Z83" s="24">
        <v>241754</v>
      </c>
    </row>
    <row r="84" spans="1:26" ht="25.5">
      <c r="A84" s="9" t="s">
        <v>472</v>
      </c>
      <c r="B84" s="200" t="s">
        <v>473</v>
      </c>
      <c r="C84" s="24"/>
      <c r="D84" s="24"/>
      <c r="E84" s="24"/>
      <c r="F84" s="24"/>
      <c r="G84" s="24"/>
      <c r="H84" s="24"/>
      <c r="I84" s="24"/>
      <c r="J84" s="24"/>
      <c r="K84" s="24"/>
      <c r="L84" s="24"/>
      <c r="M84" s="24"/>
      <c r="N84" s="24"/>
      <c r="O84" s="24"/>
      <c r="P84" s="24"/>
      <c r="Q84" s="24"/>
      <c r="R84" s="24"/>
      <c r="S84" s="24">
        <v>4801476</v>
      </c>
      <c r="T84" s="24">
        <v>4768541</v>
      </c>
      <c r="U84" s="24">
        <v>4541389</v>
      </c>
      <c r="V84" s="24">
        <v>15875339</v>
      </c>
      <c r="W84" s="24">
        <v>10194356</v>
      </c>
      <c r="X84" s="24">
        <v>9917396</v>
      </c>
      <c r="Y84" s="24">
        <v>8082845</v>
      </c>
      <c r="Z84" s="24">
        <v>7953358</v>
      </c>
    </row>
    <row r="85" spans="1:26">
      <c r="A85" s="9" t="s">
        <v>196</v>
      </c>
      <c r="B85" s="200" t="s">
        <v>197</v>
      </c>
      <c r="C85" s="24">
        <v>62524</v>
      </c>
      <c r="D85" s="24">
        <v>62524</v>
      </c>
      <c r="E85" s="24">
        <v>62524</v>
      </c>
      <c r="F85" s="24">
        <v>54627</v>
      </c>
      <c r="G85" s="24">
        <v>54627</v>
      </c>
      <c r="H85" s="24">
        <v>54627</v>
      </c>
      <c r="I85" s="24">
        <v>54627</v>
      </c>
      <c r="J85" s="24">
        <v>54627</v>
      </c>
      <c r="K85" s="24">
        <v>54487</v>
      </c>
      <c r="L85" s="24">
        <v>54487</v>
      </c>
      <c r="M85" s="24">
        <v>54487</v>
      </c>
      <c r="N85" s="24">
        <v>54466</v>
      </c>
      <c r="O85" s="24">
        <v>54466</v>
      </c>
      <c r="P85" s="24">
        <v>54466</v>
      </c>
      <c r="Q85" s="24">
        <v>54466</v>
      </c>
      <c r="R85" s="24">
        <v>54435</v>
      </c>
      <c r="S85" s="24">
        <v>54435</v>
      </c>
      <c r="T85" s="24">
        <v>54435</v>
      </c>
      <c r="U85" s="24">
        <v>54435</v>
      </c>
      <c r="V85" s="24">
        <v>55868</v>
      </c>
      <c r="W85" s="24">
        <v>55868</v>
      </c>
      <c r="X85" s="24">
        <v>55868</v>
      </c>
      <c r="Y85" s="24">
        <v>55868</v>
      </c>
      <c r="Z85" s="24">
        <v>56577</v>
      </c>
    </row>
    <row r="86" spans="1:26">
      <c r="A86" s="9" t="s">
        <v>198</v>
      </c>
      <c r="B86" s="200" t="s">
        <v>199</v>
      </c>
      <c r="C86" s="24">
        <v>36259</v>
      </c>
      <c r="D86" s="24">
        <v>37101</v>
      </c>
      <c r="E86" s="24">
        <v>0</v>
      </c>
      <c r="F86" s="24">
        <v>0</v>
      </c>
      <c r="G86" s="24">
        <v>0</v>
      </c>
      <c r="H86" s="24">
        <v>0</v>
      </c>
      <c r="I86" s="24">
        <v>0</v>
      </c>
      <c r="J86" s="24">
        <v>0</v>
      </c>
      <c r="K86" s="24">
        <v>0</v>
      </c>
      <c r="L86" s="24">
        <v>0</v>
      </c>
      <c r="M86" s="24">
        <v>0</v>
      </c>
      <c r="N86" s="24">
        <v>0</v>
      </c>
      <c r="O86" s="24">
        <v>0</v>
      </c>
      <c r="P86" s="24">
        <v>0</v>
      </c>
      <c r="Q86" s="24"/>
      <c r="R86" s="24"/>
      <c r="S86" s="24"/>
      <c r="T86" s="24"/>
      <c r="U86" s="24"/>
      <c r="V86" s="24"/>
      <c r="W86" s="24"/>
      <c r="X86" s="24">
        <v>0</v>
      </c>
      <c r="Y86" s="24"/>
      <c r="Z86" s="24"/>
    </row>
    <row r="87" spans="1:26">
      <c r="A87" s="9" t="s">
        <v>200</v>
      </c>
      <c r="B87" s="200" t="s">
        <v>201</v>
      </c>
      <c r="C87" s="24">
        <v>152684</v>
      </c>
      <c r="D87" s="24">
        <v>153405</v>
      </c>
      <c r="E87" s="24">
        <v>153402</v>
      </c>
      <c r="F87" s="24">
        <v>165307</v>
      </c>
      <c r="G87" s="24">
        <v>166528</v>
      </c>
      <c r="H87" s="24">
        <v>265983</v>
      </c>
      <c r="I87" s="24">
        <v>261231</v>
      </c>
      <c r="J87" s="24">
        <v>256455</v>
      </c>
      <c r="K87" s="24">
        <v>253192</v>
      </c>
      <c r="L87" s="24">
        <v>236462</v>
      </c>
      <c r="M87" s="24">
        <v>242688</v>
      </c>
      <c r="N87" s="24">
        <v>246552</v>
      </c>
      <c r="O87" s="24">
        <v>237592</v>
      </c>
      <c r="P87" s="24">
        <v>245367</v>
      </c>
      <c r="Q87" s="24">
        <v>260424</v>
      </c>
      <c r="R87" s="24">
        <v>288340</v>
      </c>
      <c r="S87" s="24">
        <v>282311</v>
      </c>
      <c r="T87" s="24">
        <v>306452</v>
      </c>
      <c r="U87" s="24">
        <v>317698</v>
      </c>
      <c r="V87" s="24">
        <v>520767</v>
      </c>
      <c r="W87" s="24">
        <v>506991</v>
      </c>
      <c r="X87" s="24">
        <v>498069</v>
      </c>
      <c r="Y87" s="24">
        <v>490969</v>
      </c>
      <c r="Z87" s="24">
        <v>519945</v>
      </c>
    </row>
    <row r="88" spans="1:26">
      <c r="A88" s="9" t="s">
        <v>202</v>
      </c>
      <c r="B88" s="200" t="s">
        <v>161</v>
      </c>
      <c r="C88" s="24">
        <v>436637</v>
      </c>
      <c r="D88" s="24">
        <v>427054</v>
      </c>
      <c r="E88" s="24">
        <v>415993</v>
      </c>
      <c r="F88" s="24">
        <v>411063</v>
      </c>
      <c r="G88" s="24">
        <v>398895</v>
      </c>
      <c r="H88" s="24">
        <v>490236</v>
      </c>
      <c r="I88" s="24">
        <v>526526</v>
      </c>
      <c r="J88" s="24">
        <v>537201</v>
      </c>
      <c r="K88" s="24">
        <v>531291</v>
      </c>
      <c r="L88" s="24">
        <v>537587</v>
      </c>
      <c r="M88" s="24">
        <v>537341</v>
      </c>
      <c r="N88" s="24">
        <v>546002</v>
      </c>
      <c r="O88" s="24">
        <v>529818</v>
      </c>
      <c r="P88" s="24">
        <v>518260</v>
      </c>
      <c r="Q88" s="24">
        <v>507276</v>
      </c>
      <c r="R88" s="24">
        <v>500647</v>
      </c>
      <c r="S88" s="24">
        <v>486575</v>
      </c>
      <c r="T88" s="24">
        <v>479903</v>
      </c>
      <c r="U88" s="24">
        <v>465377</v>
      </c>
      <c r="V88" s="24">
        <v>511275</v>
      </c>
      <c r="W88" s="24">
        <v>1097855</v>
      </c>
      <c r="X88" s="24">
        <v>1136103</v>
      </c>
      <c r="Y88" s="24">
        <v>1189700</v>
      </c>
      <c r="Z88" s="24">
        <v>1226746</v>
      </c>
    </row>
    <row r="89" spans="1:26">
      <c r="A89" s="9" t="s">
        <v>203</v>
      </c>
      <c r="B89" s="200" t="s">
        <v>204</v>
      </c>
      <c r="C89" s="24">
        <v>155552</v>
      </c>
      <c r="D89" s="24">
        <v>159639</v>
      </c>
      <c r="E89" s="24">
        <v>130656</v>
      </c>
      <c r="F89" s="24">
        <v>173828</v>
      </c>
      <c r="G89" s="24">
        <v>167273</v>
      </c>
      <c r="H89" s="24">
        <v>438027</v>
      </c>
      <c r="I89" s="24">
        <v>415874</v>
      </c>
      <c r="J89" s="24">
        <v>465211</v>
      </c>
      <c r="K89" s="24">
        <v>429207</v>
      </c>
      <c r="L89" s="24">
        <v>459761</v>
      </c>
      <c r="M89" s="24">
        <v>485424</v>
      </c>
      <c r="N89" s="24">
        <v>529824</v>
      </c>
      <c r="O89" s="24">
        <v>499021</v>
      </c>
      <c r="P89" s="24">
        <v>504291</v>
      </c>
      <c r="Q89" s="24">
        <v>518139</v>
      </c>
      <c r="R89" s="24">
        <v>512045</v>
      </c>
      <c r="S89" s="24">
        <v>612851</v>
      </c>
      <c r="T89" s="24">
        <v>612039</v>
      </c>
      <c r="U89" s="24">
        <v>616346</v>
      </c>
      <c r="V89" s="24">
        <v>1034313</v>
      </c>
      <c r="W89" s="24">
        <v>994738</v>
      </c>
      <c r="X89" s="24">
        <v>989616</v>
      </c>
      <c r="Y89" s="24">
        <v>1028678</v>
      </c>
      <c r="Z89" s="24">
        <v>976748</v>
      </c>
    </row>
    <row r="90" spans="1:26">
      <c r="A90" s="9" t="s">
        <v>205</v>
      </c>
      <c r="B90" s="200" t="s">
        <v>206</v>
      </c>
      <c r="C90" s="24">
        <v>6820</v>
      </c>
      <c r="D90" s="24">
        <v>0</v>
      </c>
      <c r="E90" s="24">
        <v>4606</v>
      </c>
      <c r="F90" s="24">
        <v>0</v>
      </c>
      <c r="G90" s="24">
        <v>7890</v>
      </c>
      <c r="H90" s="24">
        <v>0</v>
      </c>
      <c r="I90" s="24">
        <v>0</v>
      </c>
      <c r="J90" s="24">
        <v>0</v>
      </c>
      <c r="K90" s="24">
        <v>10814</v>
      </c>
      <c r="L90" s="24">
        <v>0</v>
      </c>
      <c r="M90" s="24">
        <v>0</v>
      </c>
      <c r="N90" s="24">
        <v>0</v>
      </c>
      <c r="O90" s="24">
        <v>0</v>
      </c>
      <c r="P90" s="24">
        <v>0</v>
      </c>
      <c r="Q90" s="24">
        <v>0</v>
      </c>
      <c r="R90" s="24"/>
      <c r="S90" s="24"/>
      <c r="T90" s="24">
        <v>15400</v>
      </c>
      <c r="U90" s="24">
        <v>5303</v>
      </c>
      <c r="V90" s="24"/>
      <c r="W90" s="24">
        <v>2461</v>
      </c>
      <c r="X90" s="24">
        <v>0</v>
      </c>
      <c r="Y90" s="24">
        <v>0</v>
      </c>
      <c r="Z90" s="24">
        <v>0</v>
      </c>
    </row>
    <row r="91" spans="1:26" ht="15" thickBot="1">
      <c r="A91" s="9" t="s">
        <v>207</v>
      </c>
      <c r="B91" s="200" t="s">
        <v>208</v>
      </c>
      <c r="C91" s="75">
        <v>192159</v>
      </c>
      <c r="D91" s="75">
        <v>160651</v>
      </c>
      <c r="E91" s="75">
        <v>46418</v>
      </c>
      <c r="F91" s="75">
        <v>60702</v>
      </c>
      <c r="G91" s="75">
        <v>126716</v>
      </c>
      <c r="H91" s="75">
        <v>241051</v>
      </c>
      <c r="I91" s="75">
        <v>393911</v>
      </c>
      <c r="J91" s="75">
        <v>251521</v>
      </c>
      <c r="K91" s="75">
        <v>330145</v>
      </c>
      <c r="L91" s="75">
        <v>460962</v>
      </c>
      <c r="M91" s="75">
        <v>415948</v>
      </c>
      <c r="N91" s="75">
        <v>475314</v>
      </c>
      <c r="O91" s="75">
        <v>514273</v>
      </c>
      <c r="P91" s="75">
        <v>453344</v>
      </c>
      <c r="Q91" s="75">
        <v>396832</v>
      </c>
      <c r="R91" s="75">
        <v>301041</v>
      </c>
      <c r="S91" s="75">
        <v>434965</v>
      </c>
      <c r="T91" s="75">
        <v>514294</v>
      </c>
      <c r="U91" s="75">
        <v>430924</v>
      </c>
      <c r="V91" s="75">
        <v>762653</v>
      </c>
      <c r="W91" s="75">
        <v>665890</v>
      </c>
      <c r="X91" s="75">
        <v>879264</v>
      </c>
      <c r="Y91" s="75">
        <v>693855</v>
      </c>
      <c r="Z91" s="75">
        <v>884845</v>
      </c>
    </row>
    <row r="92" spans="1:26" ht="15.75" thickTop="1">
      <c r="A92" s="171" t="s">
        <v>209</v>
      </c>
      <c r="B92" s="216" t="s">
        <v>210</v>
      </c>
      <c r="C92" s="172">
        <v>36172259</v>
      </c>
      <c r="D92" s="172">
        <v>38774537</v>
      </c>
      <c r="E92" s="172">
        <v>40203026</v>
      </c>
      <c r="F92" s="172">
        <v>40496575</v>
      </c>
      <c r="G92" s="172">
        <v>39763747</v>
      </c>
      <c r="H92" s="172">
        <v>62602243</v>
      </c>
      <c r="I92" s="172">
        <v>61736810</v>
      </c>
      <c r="J92" s="172">
        <v>65372338</v>
      </c>
      <c r="K92" s="172">
        <v>66260601</v>
      </c>
      <c r="L92" s="172">
        <v>69717354</v>
      </c>
      <c r="M92" s="172">
        <v>69087079</v>
      </c>
      <c r="N92" s="172">
        <v>72304999</v>
      </c>
      <c r="O92" s="172">
        <v>71598515</v>
      </c>
      <c r="P92" s="172">
        <v>71975471</v>
      </c>
      <c r="Q92" s="172">
        <v>71900179</v>
      </c>
      <c r="R92" s="172">
        <v>72655491</v>
      </c>
      <c r="S92" s="172">
        <v>71920674</v>
      </c>
      <c r="T92" s="172">
        <v>71355941</v>
      </c>
      <c r="U92" s="172">
        <v>71823883</v>
      </c>
      <c r="V92" s="172">
        <v>109022519</v>
      </c>
      <c r="W92" s="172">
        <v>108845223</v>
      </c>
      <c r="X92" s="172">
        <v>106544101</v>
      </c>
      <c r="Y92" s="172">
        <v>107555619</v>
      </c>
      <c r="Z92" s="172">
        <v>109954142</v>
      </c>
    </row>
    <row r="93" spans="1:26">
      <c r="C93" s="109"/>
      <c r="D93" s="109"/>
      <c r="E93" s="109"/>
      <c r="F93" s="109"/>
      <c r="G93" s="109"/>
      <c r="H93" s="109"/>
      <c r="I93" s="109"/>
      <c r="J93" s="109"/>
      <c r="K93" s="109"/>
      <c r="L93" s="109"/>
      <c r="M93" s="109"/>
      <c r="N93" s="109"/>
      <c r="O93" s="109"/>
      <c r="P93" s="109"/>
      <c r="Q93" s="109"/>
      <c r="R93" s="109"/>
      <c r="Y93" s="2"/>
      <c r="Z93" s="2"/>
    </row>
    <row r="94" spans="1:26">
      <c r="B94" s="41"/>
      <c r="C94" s="41"/>
      <c r="D94" s="41"/>
      <c r="E94" s="41"/>
      <c r="F94" s="41"/>
      <c r="G94" s="41"/>
      <c r="H94" s="41"/>
      <c r="I94" s="41"/>
      <c r="J94" s="41"/>
      <c r="K94" s="41"/>
      <c r="L94" s="41"/>
      <c r="M94" s="41"/>
      <c r="N94" s="41"/>
      <c r="O94" s="41"/>
      <c r="P94" s="41"/>
      <c r="Q94" s="41"/>
      <c r="R94" s="41"/>
      <c r="S94" s="41"/>
      <c r="T94" s="41"/>
      <c r="U94" s="41"/>
      <c r="V94" s="41"/>
      <c r="W94" s="41"/>
      <c r="X94" s="41"/>
      <c r="Y94" s="41"/>
      <c r="Z94" s="41"/>
    </row>
    <row r="95" spans="1:26">
      <c r="A95" s="58" t="s">
        <v>179</v>
      </c>
      <c r="B95" s="59" t="s">
        <v>180</v>
      </c>
      <c r="C95" s="60"/>
      <c r="D95" s="60"/>
      <c r="E95" s="60"/>
      <c r="F95" s="60"/>
      <c r="G95" s="60"/>
      <c r="H95" s="60"/>
      <c r="I95" s="60"/>
      <c r="J95" s="60"/>
      <c r="K95" s="60"/>
      <c r="L95" s="60"/>
      <c r="M95" s="60"/>
      <c r="N95" s="60"/>
      <c r="O95" s="60"/>
      <c r="P95" s="60"/>
      <c r="Q95" s="60"/>
      <c r="R95" s="60"/>
      <c r="S95" s="60"/>
      <c r="T95" s="60"/>
      <c r="U95" s="60"/>
      <c r="V95" s="60"/>
      <c r="W95" s="60"/>
      <c r="X95" s="60"/>
      <c r="Y95" s="60"/>
      <c r="Z95" s="60"/>
    </row>
    <row r="96" spans="1:26" ht="30.6" customHeight="1">
      <c r="A96" s="234" t="s">
        <v>181</v>
      </c>
      <c r="B96" s="234" t="s">
        <v>182</v>
      </c>
      <c r="C96" s="198" t="s">
        <v>11</v>
      </c>
      <c r="D96" s="198" t="s">
        <v>10</v>
      </c>
      <c r="E96" s="198" t="s">
        <v>9</v>
      </c>
      <c r="F96" s="198" t="s">
        <v>8</v>
      </c>
      <c r="G96" s="198" t="s">
        <v>7</v>
      </c>
      <c r="H96" s="198" t="s">
        <v>6</v>
      </c>
      <c r="I96" s="198" t="s">
        <v>367</v>
      </c>
      <c r="J96" s="198" t="s">
        <v>379</v>
      </c>
      <c r="K96" s="198" t="s">
        <v>400</v>
      </c>
      <c r="L96" s="198" t="s">
        <v>418</v>
      </c>
      <c r="M96" s="198" t="s">
        <v>430</v>
      </c>
      <c r="N96" s="198" t="s">
        <v>437</v>
      </c>
      <c r="O96" s="198" t="s">
        <v>439</v>
      </c>
      <c r="P96" s="198" t="s">
        <v>441</v>
      </c>
      <c r="Q96" s="198" t="s">
        <v>445</v>
      </c>
      <c r="R96" s="198" t="s">
        <v>449</v>
      </c>
      <c r="S96" s="198" t="s">
        <v>451</v>
      </c>
      <c r="T96" s="198">
        <v>43281</v>
      </c>
      <c r="U96" s="198">
        <v>43373</v>
      </c>
      <c r="V96" s="198">
        <v>43465</v>
      </c>
      <c r="W96" s="198">
        <v>43555</v>
      </c>
      <c r="X96" s="197">
        <v>43646</v>
      </c>
      <c r="Y96" s="197">
        <v>43738</v>
      </c>
      <c r="Z96" s="197">
        <v>43830</v>
      </c>
    </row>
    <row r="97" spans="1:26">
      <c r="B97" s="19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c r="A98" s="63" t="s">
        <v>211</v>
      </c>
      <c r="B98" s="215" t="s">
        <v>212</v>
      </c>
      <c r="C98" s="65"/>
      <c r="D98" s="65"/>
      <c r="E98" s="65"/>
      <c r="F98" s="65"/>
      <c r="G98" s="65"/>
      <c r="H98" s="65"/>
      <c r="I98" s="65"/>
      <c r="J98" s="65"/>
      <c r="K98" s="65"/>
      <c r="L98" s="65"/>
      <c r="M98" s="65"/>
      <c r="N98" s="65"/>
      <c r="O98" s="65"/>
      <c r="P98" s="65"/>
      <c r="Q98" s="65"/>
      <c r="R98" s="65"/>
      <c r="S98" s="65"/>
      <c r="T98" s="65"/>
      <c r="U98" s="65"/>
      <c r="V98" s="65"/>
      <c r="W98" s="65"/>
      <c r="X98" s="65"/>
      <c r="Y98" s="65"/>
      <c r="Z98" s="65"/>
    </row>
    <row r="99" spans="1:26">
      <c r="A99" s="9" t="s">
        <v>213</v>
      </c>
      <c r="B99" s="200" t="s">
        <v>103</v>
      </c>
      <c r="C99" s="24">
        <v>3207120</v>
      </c>
      <c r="D99" s="24">
        <v>4282635</v>
      </c>
      <c r="E99" s="24">
        <v>2574958</v>
      </c>
      <c r="F99" s="24">
        <v>1546739</v>
      </c>
      <c r="G99" s="24">
        <v>1471085</v>
      </c>
      <c r="H99" s="24">
        <v>9528844</v>
      </c>
      <c r="I99" s="24">
        <v>8650762</v>
      </c>
      <c r="J99" s="24">
        <v>9876892</v>
      </c>
      <c r="K99" s="24">
        <v>8553069</v>
      </c>
      <c r="L99" s="24">
        <v>8014535</v>
      </c>
      <c r="M99" s="24">
        <v>6517608</v>
      </c>
      <c r="N99" s="24">
        <v>7308814</v>
      </c>
      <c r="O99" s="24">
        <v>5880408</v>
      </c>
      <c r="P99" s="24">
        <v>6890764</v>
      </c>
      <c r="Q99" s="24">
        <v>6607230</v>
      </c>
      <c r="R99" s="24">
        <v>3891235</v>
      </c>
      <c r="S99" s="24">
        <v>5053224</v>
      </c>
      <c r="T99" s="24">
        <v>4550137</v>
      </c>
      <c r="U99" s="24">
        <v>5162377</v>
      </c>
      <c r="V99" s="24">
        <v>3976469</v>
      </c>
      <c r="W99" s="24">
        <v>4371236</v>
      </c>
      <c r="X99" s="24">
        <v>4803636</v>
      </c>
      <c r="Y99" s="24">
        <v>4727260</v>
      </c>
      <c r="Z99" s="24">
        <v>4485264</v>
      </c>
    </row>
    <row r="100" spans="1:26" ht="25.5">
      <c r="A100" s="9" t="s">
        <v>448</v>
      </c>
      <c r="B100" s="217" t="s">
        <v>109</v>
      </c>
      <c r="C100" s="24">
        <v>261837</v>
      </c>
      <c r="D100" s="24">
        <v>159148</v>
      </c>
      <c r="E100" s="24">
        <v>145412</v>
      </c>
      <c r="F100" s="24">
        <v>45364</v>
      </c>
      <c r="G100" s="24">
        <v>111734</v>
      </c>
      <c r="H100" s="24">
        <v>0</v>
      </c>
      <c r="I100" s="24" t="s">
        <v>368</v>
      </c>
      <c r="J100" s="24">
        <v>0</v>
      </c>
      <c r="K100" s="24">
        <v>0</v>
      </c>
      <c r="L100" s="24">
        <v>0</v>
      </c>
      <c r="M100" s="24">
        <v>0</v>
      </c>
      <c r="N100" s="24">
        <v>0</v>
      </c>
      <c r="O100" s="24">
        <v>0</v>
      </c>
      <c r="P100" s="24">
        <v>0</v>
      </c>
      <c r="Q100" s="24">
        <v>0</v>
      </c>
      <c r="R100" s="24">
        <v>0</v>
      </c>
      <c r="S100" s="24"/>
      <c r="T100" s="24"/>
      <c r="U100" s="24">
        <v>800580</v>
      </c>
      <c r="V100" s="24"/>
      <c r="W100" s="24"/>
      <c r="X100" s="24"/>
      <c r="Y100" s="24"/>
      <c r="Z100" s="24"/>
    </row>
    <row r="101" spans="1:26" ht="25.5">
      <c r="A101" s="22" t="s">
        <v>554</v>
      </c>
      <c r="B101" s="200" t="s">
        <v>555</v>
      </c>
      <c r="C101" s="24">
        <v>0</v>
      </c>
      <c r="D101" s="24">
        <v>0</v>
      </c>
      <c r="E101" s="24">
        <v>0</v>
      </c>
      <c r="F101" s="24">
        <v>0</v>
      </c>
      <c r="G101" s="24">
        <v>0</v>
      </c>
      <c r="H101" s="24">
        <v>5442</v>
      </c>
      <c r="I101" s="24">
        <v>5293</v>
      </c>
      <c r="J101" s="24">
        <v>1605</v>
      </c>
      <c r="K101" s="24">
        <v>13676</v>
      </c>
      <c r="L101" s="24">
        <v>13748</v>
      </c>
      <c r="M101" s="24">
        <v>8585</v>
      </c>
      <c r="N101" s="24">
        <v>-4080</v>
      </c>
      <c r="O101" s="24">
        <v>1783</v>
      </c>
      <c r="P101" s="24">
        <v>-2455</v>
      </c>
      <c r="Q101" s="24">
        <v>-9895</v>
      </c>
      <c r="R101" s="24">
        <v>-2992</v>
      </c>
      <c r="S101" s="24">
        <v>21668</v>
      </c>
      <c r="T101" s="24">
        <v>7948</v>
      </c>
      <c r="U101" s="24">
        <v>4664</v>
      </c>
      <c r="V101" s="24">
        <v>123600</v>
      </c>
      <c r="W101" s="24">
        <v>175283</v>
      </c>
      <c r="X101" s="24">
        <v>205551</v>
      </c>
      <c r="Y101" s="24">
        <v>276030</v>
      </c>
      <c r="Z101" s="24">
        <v>224218</v>
      </c>
    </row>
    <row r="102" spans="1:26">
      <c r="A102" s="66" t="s">
        <v>214</v>
      </c>
      <c r="B102" s="217" t="s">
        <v>215</v>
      </c>
      <c r="C102" s="24">
        <v>28513</v>
      </c>
      <c r="D102" s="24">
        <v>53083</v>
      </c>
      <c r="E102" s="24">
        <v>18074</v>
      </c>
      <c r="F102" s="24">
        <v>0</v>
      </c>
      <c r="G102" s="24">
        <v>0</v>
      </c>
      <c r="H102" s="24">
        <v>0</v>
      </c>
      <c r="I102" s="24">
        <v>0</v>
      </c>
      <c r="J102" s="24" t="s">
        <v>368</v>
      </c>
      <c r="K102" s="24">
        <v>0</v>
      </c>
      <c r="L102" s="24">
        <v>0</v>
      </c>
      <c r="M102" s="24">
        <v>0</v>
      </c>
      <c r="N102" s="24">
        <v>0</v>
      </c>
      <c r="O102" s="24">
        <v>0</v>
      </c>
      <c r="P102" s="24">
        <v>0</v>
      </c>
      <c r="Q102" s="24"/>
      <c r="R102" s="24">
        <v>0</v>
      </c>
      <c r="S102" s="24"/>
      <c r="T102" s="24"/>
      <c r="U102" s="24"/>
      <c r="V102" s="24"/>
      <c r="W102" s="24"/>
      <c r="X102" s="24"/>
      <c r="Y102" s="24"/>
      <c r="Z102" s="24"/>
    </row>
    <row r="103" spans="1:26">
      <c r="A103" s="9" t="s">
        <v>216</v>
      </c>
      <c r="B103" s="200" t="s">
        <v>192</v>
      </c>
      <c r="C103" s="24">
        <v>320866</v>
      </c>
      <c r="D103" s="24">
        <v>293503</v>
      </c>
      <c r="E103" s="24">
        <v>389967</v>
      </c>
      <c r="F103" s="24">
        <v>448908</v>
      </c>
      <c r="G103" s="24">
        <v>321792</v>
      </c>
      <c r="H103" s="24">
        <v>357215</v>
      </c>
      <c r="I103" s="24">
        <v>347710</v>
      </c>
      <c r="J103" s="24">
        <v>351539</v>
      </c>
      <c r="K103" s="24">
        <v>397890</v>
      </c>
      <c r="L103" s="24">
        <v>358133</v>
      </c>
      <c r="M103" s="24">
        <v>291901</v>
      </c>
      <c r="N103" s="24">
        <v>271757</v>
      </c>
      <c r="O103" s="24">
        <v>345337</v>
      </c>
      <c r="P103" s="24">
        <v>394994</v>
      </c>
      <c r="Q103" s="24">
        <v>309422</v>
      </c>
      <c r="R103" s="24">
        <v>427710</v>
      </c>
      <c r="S103" s="24">
        <v>401096</v>
      </c>
      <c r="T103" s="24">
        <v>432470</v>
      </c>
      <c r="U103" s="24">
        <v>375858</v>
      </c>
      <c r="V103" s="24">
        <v>783818</v>
      </c>
      <c r="W103" s="24">
        <v>789219</v>
      </c>
      <c r="X103" s="24">
        <v>800950</v>
      </c>
      <c r="Y103" s="24">
        <v>940532</v>
      </c>
      <c r="Z103" s="24">
        <v>815637</v>
      </c>
    </row>
    <row r="104" spans="1:26">
      <c r="A104" s="9" t="s">
        <v>217</v>
      </c>
      <c r="B104" s="200" t="s">
        <v>218</v>
      </c>
      <c r="C104" s="24">
        <v>27140819</v>
      </c>
      <c r="D104" s="24">
        <v>28252639</v>
      </c>
      <c r="E104" s="24">
        <v>31331127</v>
      </c>
      <c r="F104" s="24">
        <v>32804444</v>
      </c>
      <c r="G104" s="24">
        <v>32374716</v>
      </c>
      <c r="H104" s="24">
        <v>44176712</v>
      </c>
      <c r="I104" s="24">
        <v>44156915</v>
      </c>
      <c r="J104" s="24">
        <v>46527391</v>
      </c>
      <c r="K104" s="24">
        <v>47857311</v>
      </c>
      <c r="L104" s="24">
        <v>51852581</v>
      </c>
      <c r="M104" s="24">
        <v>52902388</v>
      </c>
      <c r="N104" s="24">
        <v>55155014</v>
      </c>
      <c r="O104" s="24">
        <v>55894690</v>
      </c>
      <c r="P104" s="24">
        <v>55064772</v>
      </c>
      <c r="Q104" s="24">
        <v>55285977</v>
      </c>
      <c r="R104" s="24">
        <v>56328897</v>
      </c>
      <c r="S104" s="24">
        <v>55116570</v>
      </c>
      <c r="T104" s="24">
        <v>54012858</v>
      </c>
      <c r="U104" s="24">
        <v>53063346</v>
      </c>
      <c r="V104" s="24">
        <v>87191708</v>
      </c>
      <c r="W104" s="24">
        <v>85922946</v>
      </c>
      <c r="X104" s="24">
        <v>82641868</v>
      </c>
      <c r="Y104" s="24">
        <v>83348683</v>
      </c>
      <c r="Z104" s="24">
        <v>86134984</v>
      </c>
    </row>
    <row r="105" spans="1:26" ht="25.5">
      <c r="A105" s="9" t="s">
        <v>104</v>
      </c>
      <c r="B105" s="200" t="s">
        <v>105</v>
      </c>
      <c r="C105" s="24">
        <v>824879</v>
      </c>
      <c r="D105" s="24">
        <v>807583</v>
      </c>
      <c r="E105" s="24">
        <v>803779</v>
      </c>
      <c r="F105" s="24">
        <v>762311</v>
      </c>
      <c r="G105" s="24">
        <v>477882</v>
      </c>
      <c r="H105" s="24">
        <v>469276</v>
      </c>
      <c r="I105" s="24">
        <v>467686</v>
      </c>
      <c r="J105" s="24">
        <v>469083</v>
      </c>
      <c r="K105" s="24">
        <v>434948</v>
      </c>
      <c r="L105" s="24">
        <v>397816</v>
      </c>
      <c r="M105" s="24">
        <v>396577</v>
      </c>
      <c r="N105" s="24">
        <v>398059</v>
      </c>
      <c r="O105" s="24">
        <v>394153</v>
      </c>
      <c r="P105" s="24">
        <v>387914</v>
      </c>
      <c r="Q105" s="24">
        <v>386516</v>
      </c>
      <c r="R105" s="24">
        <v>2471966</v>
      </c>
      <c r="S105" s="24">
        <v>2181931</v>
      </c>
      <c r="T105" s="24">
        <v>2181744</v>
      </c>
      <c r="U105" s="24">
        <v>2181744</v>
      </c>
      <c r="V105" s="24">
        <v>2179424</v>
      </c>
      <c r="W105" s="24">
        <v>2179610</v>
      </c>
      <c r="X105" s="24">
        <v>2179424</v>
      </c>
      <c r="Y105" s="24">
        <v>2179424</v>
      </c>
      <c r="Z105" s="24">
        <v>2179052</v>
      </c>
    </row>
    <row r="106" spans="1:26">
      <c r="A106" s="9" t="s">
        <v>219</v>
      </c>
      <c r="B106" s="200" t="s">
        <v>220</v>
      </c>
      <c r="C106" s="24">
        <v>309805</v>
      </c>
      <c r="D106" s="24">
        <v>308674</v>
      </c>
      <c r="E106" s="24">
        <v>311648</v>
      </c>
      <c r="F106" s="24">
        <v>320951</v>
      </c>
      <c r="G106" s="24">
        <v>352185</v>
      </c>
      <c r="H106" s="24">
        <v>859333</v>
      </c>
      <c r="I106" s="24">
        <v>836112</v>
      </c>
      <c r="J106" s="24">
        <v>847568</v>
      </c>
      <c r="K106" s="24">
        <v>1456494</v>
      </c>
      <c r="L106" s="24">
        <v>1496873</v>
      </c>
      <c r="M106" s="24">
        <v>1470248</v>
      </c>
      <c r="N106" s="24">
        <v>1768458</v>
      </c>
      <c r="O106" s="24">
        <v>1708282</v>
      </c>
      <c r="P106" s="24">
        <v>1698941</v>
      </c>
      <c r="Q106" s="24">
        <v>1695470</v>
      </c>
      <c r="R106" s="24">
        <v>1645102</v>
      </c>
      <c r="S106" s="24">
        <v>1652130</v>
      </c>
      <c r="T106" s="24">
        <v>1706237</v>
      </c>
      <c r="U106" s="24">
        <v>1689887</v>
      </c>
      <c r="V106" s="24">
        <v>1875769</v>
      </c>
      <c r="W106" s="24">
        <v>1879367</v>
      </c>
      <c r="X106" s="24">
        <v>1867972</v>
      </c>
      <c r="Y106" s="24">
        <v>1920534</v>
      </c>
      <c r="Z106" s="24">
        <v>1882064</v>
      </c>
    </row>
    <row r="107" spans="1:26">
      <c r="A107" s="9" t="s">
        <v>573</v>
      </c>
      <c r="B107" s="200" t="s">
        <v>574</v>
      </c>
      <c r="C107" s="24"/>
      <c r="D107" s="24"/>
      <c r="E107" s="24"/>
      <c r="F107" s="24"/>
      <c r="G107" s="24"/>
      <c r="H107" s="24"/>
      <c r="I107" s="24"/>
      <c r="J107" s="24"/>
      <c r="K107" s="24"/>
      <c r="L107" s="24"/>
      <c r="M107" s="24"/>
      <c r="N107" s="24"/>
      <c r="O107" s="24"/>
      <c r="P107" s="24"/>
      <c r="Q107" s="24"/>
      <c r="R107" s="24"/>
      <c r="S107" s="24"/>
      <c r="T107" s="24"/>
      <c r="U107" s="24"/>
      <c r="V107" s="24"/>
      <c r="W107" s="24">
        <v>593097</v>
      </c>
      <c r="X107" s="24">
        <v>599594</v>
      </c>
      <c r="Y107" s="24">
        <v>616475</v>
      </c>
      <c r="Z107" s="24">
        <v>602192</v>
      </c>
    </row>
    <row r="108" spans="1:26">
      <c r="A108" s="9" t="s">
        <v>221</v>
      </c>
      <c r="B108" s="200" t="s">
        <v>222</v>
      </c>
      <c r="C108" s="24">
        <v>453453</v>
      </c>
      <c r="D108" s="24">
        <v>494559</v>
      </c>
      <c r="E108" s="24">
        <v>382438</v>
      </c>
      <c r="F108" s="24">
        <v>325751</v>
      </c>
      <c r="G108" s="24">
        <v>407006</v>
      </c>
      <c r="H108" s="24">
        <v>832664</v>
      </c>
      <c r="I108" s="24">
        <v>872101</v>
      </c>
      <c r="J108" s="24">
        <v>816984</v>
      </c>
      <c r="K108" s="24">
        <v>1023685</v>
      </c>
      <c r="L108" s="24">
        <v>1083466</v>
      </c>
      <c r="M108" s="24">
        <v>1006473</v>
      </c>
      <c r="N108" s="24">
        <v>1122780</v>
      </c>
      <c r="O108" s="24">
        <v>984672</v>
      </c>
      <c r="P108" s="24">
        <v>1006120</v>
      </c>
      <c r="Q108" s="24">
        <v>952263</v>
      </c>
      <c r="R108" s="24">
        <v>1131555</v>
      </c>
      <c r="S108" s="24">
        <v>941151</v>
      </c>
      <c r="T108" s="24">
        <v>1908356</v>
      </c>
      <c r="U108" s="24">
        <v>1047004</v>
      </c>
      <c r="V108" s="24">
        <v>1711641</v>
      </c>
      <c r="W108" s="24">
        <v>1818286</v>
      </c>
      <c r="X108" s="24">
        <v>2095921</v>
      </c>
      <c r="Y108" s="24">
        <v>1980340</v>
      </c>
      <c r="Z108" s="24">
        <v>1893414</v>
      </c>
    </row>
    <row r="109" spans="1:26">
      <c r="A109" s="9" t="s">
        <v>408</v>
      </c>
      <c r="B109" s="200" t="s">
        <v>225</v>
      </c>
      <c r="C109" s="24">
        <v>0</v>
      </c>
      <c r="D109" s="24">
        <v>1265</v>
      </c>
      <c r="E109" s="24">
        <v>0</v>
      </c>
      <c r="F109" s="24">
        <v>9639</v>
      </c>
      <c r="G109" s="24">
        <v>0</v>
      </c>
      <c r="H109" s="24">
        <v>38155</v>
      </c>
      <c r="I109" s="24">
        <v>31664</v>
      </c>
      <c r="J109" s="24">
        <v>40716</v>
      </c>
      <c r="K109" s="24">
        <v>1299</v>
      </c>
      <c r="L109" s="24">
        <v>4010</v>
      </c>
      <c r="M109" s="24">
        <v>22372</v>
      </c>
      <c r="N109" s="24">
        <v>8313</v>
      </c>
      <c r="O109" s="24">
        <v>8147</v>
      </c>
      <c r="P109" s="24">
        <v>59276</v>
      </c>
      <c r="Q109" s="24">
        <v>104171</v>
      </c>
      <c r="R109" s="24">
        <v>117699</v>
      </c>
      <c r="S109" s="24">
        <v>93620</v>
      </c>
      <c r="T109" s="24">
        <v>18018</v>
      </c>
      <c r="U109" s="24">
        <v>28496</v>
      </c>
      <c r="V109" s="24">
        <v>174589</v>
      </c>
      <c r="W109" s="24">
        <v>5380</v>
      </c>
      <c r="X109" s="24">
        <v>20303</v>
      </c>
      <c r="Y109" s="24">
        <v>65837</v>
      </c>
      <c r="Z109" s="24">
        <v>38338</v>
      </c>
    </row>
    <row r="110" spans="1:26">
      <c r="A110" s="9" t="s">
        <v>223</v>
      </c>
      <c r="B110" s="200" t="s">
        <v>224</v>
      </c>
      <c r="C110" s="24">
        <v>9552</v>
      </c>
      <c r="D110" s="24">
        <v>9552</v>
      </c>
      <c r="E110" s="24">
        <v>9552</v>
      </c>
      <c r="F110" s="24">
        <v>8052</v>
      </c>
      <c r="G110" s="24">
        <v>8052</v>
      </c>
      <c r="H110" s="24">
        <v>8052</v>
      </c>
      <c r="I110" s="24">
        <v>8068</v>
      </c>
      <c r="J110" s="24">
        <v>8052</v>
      </c>
      <c r="K110" s="24">
        <v>8026</v>
      </c>
      <c r="L110" s="24">
        <v>8026</v>
      </c>
      <c r="M110" s="24">
        <v>8025</v>
      </c>
      <c r="N110" s="24">
        <v>8022</v>
      </c>
      <c r="O110" s="24">
        <v>8063</v>
      </c>
      <c r="P110" s="24">
        <v>8064</v>
      </c>
      <c r="Q110" s="24">
        <v>8022</v>
      </c>
      <c r="R110" s="24">
        <v>8003</v>
      </c>
      <c r="S110" s="24">
        <v>8003</v>
      </c>
      <c r="T110" s="24">
        <v>8026</v>
      </c>
      <c r="U110" s="24">
        <v>8025</v>
      </c>
      <c r="V110" s="24">
        <v>8276</v>
      </c>
      <c r="W110" s="24">
        <v>8275</v>
      </c>
      <c r="X110" s="24">
        <v>8274</v>
      </c>
      <c r="Y110" s="24">
        <v>8274</v>
      </c>
      <c r="Z110" s="24">
        <v>8535</v>
      </c>
    </row>
    <row r="111" spans="1:26">
      <c r="A111" s="9" t="s">
        <v>226</v>
      </c>
      <c r="B111" s="200" t="s">
        <v>227</v>
      </c>
      <c r="C111" s="23">
        <v>62508</v>
      </c>
      <c r="D111" s="23">
        <v>62889</v>
      </c>
      <c r="E111" s="23">
        <v>66140</v>
      </c>
      <c r="F111" s="23">
        <v>68112</v>
      </c>
      <c r="G111" s="23">
        <v>70683</v>
      </c>
      <c r="H111" s="23">
        <v>198986</v>
      </c>
      <c r="I111" s="23">
        <v>161771</v>
      </c>
      <c r="J111" s="23">
        <v>164154</v>
      </c>
      <c r="K111" s="23">
        <v>152560</v>
      </c>
      <c r="L111" s="23">
        <v>158916</v>
      </c>
      <c r="M111" s="23">
        <v>143125</v>
      </c>
      <c r="N111" s="23">
        <v>121041</v>
      </c>
      <c r="O111" s="23">
        <v>112300</v>
      </c>
      <c r="P111" s="23">
        <v>86063</v>
      </c>
      <c r="Q111" s="23">
        <v>88447</v>
      </c>
      <c r="R111" s="23">
        <v>76853</v>
      </c>
      <c r="S111" s="23">
        <v>117524</v>
      </c>
      <c r="T111" s="23">
        <v>119842</v>
      </c>
      <c r="U111" s="23">
        <v>117949</v>
      </c>
      <c r="V111" s="23">
        <v>437412</v>
      </c>
      <c r="W111" s="23">
        <v>416521</v>
      </c>
      <c r="X111" s="23">
        <v>396922</v>
      </c>
      <c r="Y111" s="23">
        <v>445554</v>
      </c>
      <c r="Z111" s="23">
        <v>531061</v>
      </c>
    </row>
    <row r="112" spans="1:26" ht="15">
      <c r="A112" s="67" t="s">
        <v>228</v>
      </c>
      <c r="B112" s="218" t="s">
        <v>229</v>
      </c>
      <c r="C112" s="110">
        <v>32619352</v>
      </c>
      <c r="D112" s="110">
        <v>34725530</v>
      </c>
      <c r="E112" s="110">
        <v>36033095</v>
      </c>
      <c r="F112" s="110">
        <v>36340271</v>
      </c>
      <c r="G112" s="110">
        <v>35595135</v>
      </c>
      <c r="H112" s="110">
        <v>56474679</v>
      </c>
      <c r="I112" s="110">
        <v>55538082</v>
      </c>
      <c r="J112" s="110">
        <v>59103984</v>
      </c>
      <c r="K112" s="110">
        <v>59898958</v>
      </c>
      <c r="L112" s="110">
        <v>63388104</v>
      </c>
      <c r="M112" s="110">
        <v>62767302</v>
      </c>
      <c r="N112" s="110">
        <v>66158178</v>
      </c>
      <c r="O112" s="110">
        <v>65337835</v>
      </c>
      <c r="P112" s="110">
        <v>65594453</v>
      </c>
      <c r="Q112" s="110">
        <v>65427623</v>
      </c>
      <c r="R112" s="110">
        <v>66096028</v>
      </c>
      <c r="S112" s="110">
        <v>65586917</v>
      </c>
      <c r="T112" s="110">
        <v>64945636</v>
      </c>
      <c r="U112" s="110">
        <v>64479930</v>
      </c>
      <c r="V112" s="110">
        <v>98462706</v>
      </c>
      <c r="W112" s="110">
        <v>98159220</v>
      </c>
      <c r="X112" s="110">
        <v>95620415</v>
      </c>
      <c r="Y112" s="110">
        <v>96508943</v>
      </c>
      <c r="Z112" s="110">
        <v>98794759</v>
      </c>
    </row>
    <row r="113" spans="1:26">
      <c r="A113" s="68"/>
      <c r="B113" s="219"/>
      <c r="C113" s="24"/>
      <c r="D113" s="24"/>
      <c r="E113" s="24"/>
      <c r="F113" s="24"/>
      <c r="G113" s="24"/>
      <c r="H113" s="24"/>
      <c r="I113" s="24"/>
      <c r="J113" s="24"/>
      <c r="K113" s="24"/>
      <c r="L113" s="24"/>
      <c r="M113" s="24"/>
      <c r="N113" s="24"/>
      <c r="O113" s="24"/>
      <c r="P113" s="24"/>
      <c r="Q113" s="24"/>
      <c r="R113" s="24"/>
      <c r="Y113" s="2"/>
      <c r="Z113" s="2"/>
    </row>
    <row r="114" spans="1:26">
      <c r="A114" s="63" t="s">
        <v>230</v>
      </c>
      <c r="B114" s="215" t="s">
        <v>231</v>
      </c>
      <c r="C114" s="24"/>
      <c r="D114" s="24"/>
      <c r="E114" s="24"/>
      <c r="F114" s="24"/>
      <c r="G114" s="24"/>
      <c r="H114" s="24"/>
      <c r="I114" s="24"/>
      <c r="J114" s="24"/>
      <c r="K114" s="24"/>
      <c r="L114" s="24"/>
      <c r="M114" s="24"/>
      <c r="N114" s="24"/>
      <c r="O114" s="24"/>
      <c r="P114" s="24"/>
      <c r="Q114" s="24"/>
      <c r="R114" s="24"/>
      <c r="Y114" s="2"/>
      <c r="Z114" s="2"/>
    </row>
    <row r="115" spans="1:26">
      <c r="A115" s="9" t="s">
        <v>232</v>
      </c>
      <c r="B115" s="200" t="s">
        <v>233</v>
      </c>
      <c r="C115" s="24">
        <v>51137</v>
      </c>
      <c r="D115" s="24">
        <v>56139</v>
      </c>
      <c r="E115" s="24">
        <v>56139</v>
      </c>
      <c r="F115" s="24">
        <v>56139</v>
      </c>
      <c r="G115" s="24">
        <v>56139</v>
      </c>
      <c r="H115" s="24">
        <v>84238</v>
      </c>
      <c r="I115" s="24">
        <v>84238</v>
      </c>
      <c r="J115" s="24">
        <v>84238</v>
      </c>
      <c r="K115" s="24">
        <v>84238</v>
      </c>
      <c r="L115" s="24">
        <v>84238</v>
      </c>
      <c r="M115" s="24">
        <v>84238</v>
      </c>
      <c r="N115" s="24">
        <v>84238</v>
      </c>
      <c r="O115" s="24">
        <v>84238</v>
      </c>
      <c r="P115" s="24">
        <v>84238</v>
      </c>
      <c r="Q115" s="24">
        <v>84238</v>
      </c>
      <c r="R115" s="24">
        <v>84238</v>
      </c>
      <c r="S115" s="24">
        <v>84238</v>
      </c>
      <c r="T115" s="24">
        <v>84238</v>
      </c>
      <c r="U115" s="24">
        <v>97538</v>
      </c>
      <c r="V115" s="24">
        <v>147419</v>
      </c>
      <c r="W115" s="24">
        <v>147419</v>
      </c>
      <c r="X115" s="24">
        <v>147419</v>
      </c>
      <c r="Y115" s="24">
        <v>147419</v>
      </c>
      <c r="Z115" s="24">
        <v>147419</v>
      </c>
    </row>
    <row r="116" spans="1:26">
      <c r="A116" s="9" t="s">
        <v>234</v>
      </c>
      <c r="B116" s="200" t="s">
        <v>235</v>
      </c>
      <c r="C116" s="24">
        <v>3085059</v>
      </c>
      <c r="D116" s="24">
        <v>3430785</v>
      </c>
      <c r="E116" s="24">
        <v>3430785</v>
      </c>
      <c r="F116" s="24">
        <v>3430785</v>
      </c>
      <c r="G116" s="24">
        <v>3430785</v>
      </c>
      <c r="H116" s="24">
        <v>5092196</v>
      </c>
      <c r="I116" s="24">
        <v>5092196</v>
      </c>
      <c r="J116" s="24">
        <v>5092196</v>
      </c>
      <c r="K116" s="24">
        <v>5092196</v>
      </c>
      <c r="L116" s="24">
        <v>5108418</v>
      </c>
      <c r="M116" s="24">
        <v>5108418</v>
      </c>
      <c r="N116" s="24">
        <v>5108418</v>
      </c>
      <c r="O116" s="24">
        <v>5108418</v>
      </c>
      <c r="P116" s="24">
        <v>5127899</v>
      </c>
      <c r="Q116" s="24">
        <v>5127899</v>
      </c>
      <c r="R116" s="24">
        <v>5127086</v>
      </c>
      <c r="S116" s="24">
        <v>5127086</v>
      </c>
      <c r="T116" s="24">
        <v>5127086</v>
      </c>
      <c r="U116" s="24">
        <v>5910913</v>
      </c>
      <c r="V116" s="24">
        <v>9111033</v>
      </c>
      <c r="W116" s="24">
        <v>9110976</v>
      </c>
      <c r="X116" s="24">
        <v>9110976</v>
      </c>
      <c r="Y116" s="24">
        <v>9110976</v>
      </c>
      <c r="Z116" s="24">
        <v>9110976</v>
      </c>
    </row>
    <row r="117" spans="1:26">
      <c r="A117" s="9" t="s">
        <v>236</v>
      </c>
      <c r="B117" s="200" t="s">
        <v>237</v>
      </c>
      <c r="C117" s="24">
        <v>115000</v>
      </c>
      <c r="D117" s="24">
        <v>271859</v>
      </c>
      <c r="E117" s="24">
        <v>271859</v>
      </c>
      <c r="F117" s="24">
        <v>271859</v>
      </c>
      <c r="G117" s="24">
        <v>271859</v>
      </c>
      <c r="H117" s="24">
        <v>780875</v>
      </c>
      <c r="I117" s="24">
        <v>780875</v>
      </c>
      <c r="J117" s="24">
        <v>780874</v>
      </c>
      <c r="K117" s="24">
        <v>780874</v>
      </c>
      <c r="L117" s="24">
        <v>860241</v>
      </c>
      <c r="M117" s="24">
        <v>860241</v>
      </c>
      <c r="N117" s="24">
        <v>860241</v>
      </c>
      <c r="O117" s="24">
        <v>860241</v>
      </c>
      <c r="P117" s="24">
        <v>909629</v>
      </c>
      <c r="Q117" s="24">
        <v>909629</v>
      </c>
      <c r="R117" s="24">
        <v>909629</v>
      </c>
      <c r="S117" s="24">
        <v>909629</v>
      </c>
      <c r="T117" s="24">
        <v>1208018</v>
      </c>
      <c r="U117" s="24">
        <v>1208018</v>
      </c>
      <c r="V117" s="24">
        <v>1208018</v>
      </c>
      <c r="W117" s="24">
        <v>1208018</v>
      </c>
      <c r="X117" s="24">
        <v>1572757</v>
      </c>
      <c r="Y117" s="24">
        <v>1572757</v>
      </c>
      <c r="Z117" s="24">
        <v>1572757</v>
      </c>
    </row>
    <row r="118" spans="1:26">
      <c r="A118" s="22" t="s">
        <v>238</v>
      </c>
      <c r="B118" s="200" t="s">
        <v>239</v>
      </c>
      <c r="C118" s="24">
        <v>90552</v>
      </c>
      <c r="D118" s="24">
        <v>177609</v>
      </c>
      <c r="E118" s="24">
        <v>229756</v>
      </c>
      <c r="F118" s="24">
        <v>255362</v>
      </c>
      <c r="G118" s="24">
        <v>253154</v>
      </c>
      <c r="H118" s="24">
        <v>142234</v>
      </c>
      <c r="I118" s="24">
        <v>171720</v>
      </c>
      <c r="J118" s="24">
        <v>198090</v>
      </c>
      <c r="K118" s="24">
        <v>260114</v>
      </c>
      <c r="L118" s="24">
        <v>194153</v>
      </c>
      <c r="M118" s="24">
        <v>174462</v>
      </c>
      <c r="N118" s="24">
        <v>-497</v>
      </c>
      <c r="O118" s="24">
        <v>73799</v>
      </c>
      <c r="P118" s="24">
        <v>112921</v>
      </c>
      <c r="Q118" s="24">
        <v>94669</v>
      </c>
      <c r="R118" s="24">
        <v>141988</v>
      </c>
      <c r="S118" s="24">
        <v>148852</v>
      </c>
      <c r="T118" s="24">
        <v>122257</v>
      </c>
      <c r="U118" s="24">
        <v>127880</v>
      </c>
      <c r="V118" s="24">
        <v>141179</v>
      </c>
      <c r="W118" s="24">
        <v>105100</v>
      </c>
      <c r="X118" s="24">
        <v>125763</v>
      </c>
      <c r="Y118" s="24">
        <v>133423</v>
      </c>
      <c r="Z118" s="24">
        <v>125251</v>
      </c>
    </row>
    <row r="119" spans="1:26">
      <c r="A119" s="9" t="s">
        <v>240</v>
      </c>
      <c r="B119" s="200" t="s">
        <v>241</v>
      </c>
      <c r="C119" s="24">
        <v>211159</v>
      </c>
      <c r="D119" s="24">
        <v>112615</v>
      </c>
      <c r="E119" s="24">
        <v>181392</v>
      </c>
      <c r="F119" s="24">
        <v>142159</v>
      </c>
      <c r="G119" s="24">
        <v>156675</v>
      </c>
      <c r="H119" s="24">
        <v>28021</v>
      </c>
      <c r="I119" s="24">
        <v>69699</v>
      </c>
      <c r="J119" s="24">
        <v>112956</v>
      </c>
      <c r="K119" s="24">
        <v>144221</v>
      </c>
      <c r="L119" s="24">
        <v>82200</v>
      </c>
      <c r="M119" s="24">
        <v>92418</v>
      </c>
      <c r="N119" s="24">
        <v>94421</v>
      </c>
      <c r="O119" s="24">
        <v>133984</v>
      </c>
      <c r="P119" s="24">
        <v>146331</v>
      </c>
      <c r="Q119" s="24">
        <v>256121</v>
      </c>
      <c r="R119" s="24">
        <v>296522</v>
      </c>
      <c r="S119" s="24">
        <v>63952</v>
      </c>
      <c r="T119" s="24">
        <v>-131294</v>
      </c>
      <c r="U119" s="24">
        <v>-396</v>
      </c>
      <c r="V119" s="24">
        <v>-47836</v>
      </c>
      <c r="W119" s="24">
        <v>114490</v>
      </c>
      <c r="X119" s="24">
        <v>-33229</v>
      </c>
      <c r="Y119" s="24">
        <v>82101</v>
      </c>
      <c r="Z119" s="24">
        <v>202980</v>
      </c>
    </row>
    <row r="120" spans="1:26">
      <c r="A120" s="9" t="s">
        <v>436</v>
      </c>
      <c r="B120" s="220" t="s">
        <v>242</v>
      </c>
      <c r="C120" s="24">
        <v>166521</v>
      </c>
      <c r="D120" s="24">
        <v>4117</v>
      </c>
      <c r="E120" s="24">
        <v>4128</v>
      </c>
      <c r="F120" s="24">
        <v>4128</v>
      </c>
      <c r="G120" s="24">
        <v>142159</v>
      </c>
      <c r="H120" s="24">
        <v>10218</v>
      </c>
      <c r="I120" s="24">
        <v>11480</v>
      </c>
      <c r="J120" s="24">
        <v>99663</v>
      </c>
      <c r="K120" s="24">
        <v>112956</v>
      </c>
      <c r="L120" s="24">
        <v>17562</v>
      </c>
      <c r="M120" s="24">
        <v>17562</v>
      </c>
      <c r="N120" s="24">
        <v>17561</v>
      </c>
      <c r="O120" s="24">
        <v>94421</v>
      </c>
      <c r="P120" s="24">
        <v>25552</v>
      </c>
      <c r="Q120" s="24">
        <v>25552</v>
      </c>
      <c r="R120" s="24">
        <v>16815</v>
      </c>
      <c r="S120" s="24">
        <v>-21506</v>
      </c>
      <c r="T120" s="24">
        <v>-319895</v>
      </c>
      <c r="U120" s="24">
        <v>-319895</v>
      </c>
      <c r="V120" s="24">
        <v>-408214</v>
      </c>
      <c r="W120" s="24">
        <v>-47111</v>
      </c>
      <c r="X120" s="24">
        <v>-411890</v>
      </c>
      <c r="Y120" s="24">
        <v>-411322</v>
      </c>
      <c r="Z120" s="24">
        <v>-411714</v>
      </c>
    </row>
    <row r="121" spans="1:26">
      <c r="A121" s="9" t="s">
        <v>243</v>
      </c>
      <c r="B121" s="208" t="s">
        <v>244</v>
      </c>
      <c r="C121" s="23">
        <v>44638</v>
      </c>
      <c r="D121" s="23">
        <v>108498</v>
      </c>
      <c r="E121" s="23">
        <v>177264</v>
      </c>
      <c r="F121" s="23">
        <v>138031</v>
      </c>
      <c r="G121" s="23">
        <v>14516</v>
      </c>
      <c r="H121" s="23">
        <v>17803</v>
      </c>
      <c r="I121" s="23">
        <v>58219</v>
      </c>
      <c r="J121" s="23">
        <v>13293</v>
      </c>
      <c r="K121" s="23">
        <v>31265</v>
      </c>
      <c r="L121" s="23">
        <v>64638</v>
      </c>
      <c r="M121" s="23">
        <v>74856</v>
      </c>
      <c r="N121" s="23">
        <v>76860</v>
      </c>
      <c r="O121" s="23">
        <v>39563</v>
      </c>
      <c r="P121" s="23">
        <v>120779</v>
      </c>
      <c r="Q121" s="23">
        <v>230569</v>
      </c>
      <c r="R121" s="23">
        <v>279707</v>
      </c>
      <c r="S121" s="23">
        <v>85458</v>
      </c>
      <c r="T121" s="23">
        <v>188601</v>
      </c>
      <c r="U121" s="23">
        <v>319499</v>
      </c>
      <c r="V121" s="23">
        <v>360378</v>
      </c>
      <c r="W121" s="23">
        <v>161601</v>
      </c>
      <c r="X121" s="23">
        <v>378661</v>
      </c>
      <c r="Y121" s="23">
        <v>493423</v>
      </c>
      <c r="Z121" s="23">
        <v>614694</v>
      </c>
    </row>
    <row r="122" spans="1:26" ht="15">
      <c r="A122" s="67" t="s">
        <v>245</v>
      </c>
      <c r="B122" s="218" t="s">
        <v>246</v>
      </c>
      <c r="C122" s="110">
        <v>3552907</v>
      </c>
      <c r="D122" s="110">
        <v>4049007</v>
      </c>
      <c r="E122" s="110">
        <v>4169931</v>
      </c>
      <c r="F122" s="110">
        <v>4156304</v>
      </c>
      <c r="G122" s="110">
        <v>4168612</v>
      </c>
      <c r="H122" s="110">
        <v>6127564</v>
      </c>
      <c r="I122" s="110">
        <v>6198728</v>
      </c>
      <c r="J122" s="110">
        <v>6268354</v>
      </c>
      <c r="K122" s="110">
        <v>6361643</v>
      </c>
      <c r="L122" s="110">
        <v>6329250</v>
      </c>
      <c r="M122" s="110">
        <v>6319777</v>
      </c>
      <c r="N122" s="110">
        <v>6146821</v>
      </c>
      <c r="O122" s="110">
        <v>6260680</v>
      </c>
      <c r="P122" s="110">
        <v>6381018</v>
      </c>
      <c r="Q122" s="110">
        <v>6472556</v>
      </c>
      <c r="R122" s="110">
        <v>6559463</v>
      </c>
      <c r="S122" s="110">
        <v>6333757</v>
      </c>
      <c r="T122" s="110">
        <v>6410305</v>
      </c>
      <c r="U122" s="110">
        <v>7343953</v>
      </c>
      <c r="V122" s="110">
        <v>10559813</v>
      </c>
      <c r="W122" s="110">
        <v>10686003</v>
      </c>
      <c r="X122" s="110">
        <v>10923685.5649</v>
      </c>
      <c r="Y122" s="110">
        <v>11046676</v>
      </c>
      <c r="Z122" s="110">
        <v>11159383</v>
      </c>
    </row>
    <row r="123" spans="1:26" ht="15" thickBot="1">
      <c r="A123" s="68"/>
      <c r="B123" s="219"/>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spans="1:26" ht="15.75" thickTop="1">
      <c r="A124" s="171" t="s">
        <v>247</v>
      </c>
      <c r="B124" s="216" t="s">
        <v>248</v>
      </c>
      <c r="C124" s="172">
        <v>36172259</v>
      </c>
      <c r="D124" s="172">
        <v>38774537</v>
      </c>
      <c r="E124" s="172">
        <v>40203026</v>
      </c>
      <c r="F124" s="172">
        <v>40496575</v>
      </c>
      <c r="G124" s="172">
        <v>39763747</v>
      </c>
      <c r="H124" s="172">
        <v>62602243</v>
      </c>
      <c r="I124" s="172">
        <v>61736810</v>
      </c>
      <c r="J124" s="172">
        <v>65372338</v>
      </c>
      <c r="K124" s="172">
        <v>66260601</v>
      </c>
      <c r="L124" s="172">
        <v>69717354</v>
      </c>
      <c r="M124" s="172">
        <v>69087079</v>
      </c>
      <c r="N124" s="172">
        <v>72304999</v>
      </c>
      <c r="O124" s="172">
        <v>71598515</v>
      </c>
      <c r="P124" s="172">
        <v>71975471</v>
      </c>
      <c r="Q124" s="172">
        <v>71900179</v>
      </c>
      <c r="R124" s="172">
        <v>72655491</v>
      </c>
      <c r="S124" s="172">
        <v>71920674</v>
      </c>
      <c r="T124" s="172">
        <v>71355941</v>
      </c>
      <c r="U124" s="172">
        <v>71823883</v>
      </c>
      <c r="V124" s="172">
        <v>109022519</v>
      </c>
      <c r="W124" s="172">
        <v>108845223</v>
      </c>
      <c r="X124" s="172">
        <v>106544100.5649</v>
      </c>
      <c r="Y124" s="172">
        <v>107555619</v>
      </c>
      <c r="Z124" s="172">
        <v>109954142</v>
      </c>
    </row>
    <row r="125" spans="1:26">
      <c r="X125" s="10"/>
      <c r="Z125" s="10"/>
    </row>
    <row r="126" spans="1:26">
      <c r="Z126" s="10"/>
    </row>
    <row r="127" spans="1:26">
      <c r="Y127" s="2"/>
      <c r="Z127" s="2"/>
    </row>
    <row r="128" spans="1:26">
      <c r="Z128" s="10"/>
    </row>
    <row r="129" spans="26:26">
      <c r="Z129" s="10"/>
    </row>
    <row r="130" spans="26:26">
      <c r="Z130" s="10"/>
    </row>
    <row r="131" spans="26:26">
      <c r="Z131" s="10"/>
    </row>
    <row r="132" spans="26:26">
      <c r="Z132" s="10"/>
    </row>
    <row r="133" spans="26:26">
      <c r="Z133" s="10"/>
    </row>
    <row r="134" spans="26:26">
      <c r="Z134" s="10"/>
    </row>
    <row r="135" spans="26:26">
      <c r="Z135" s="10"/>
    </row>
    <row r="136" spans="26:26">
      <c r="Z136" s="10"/>
    </row>
    <row r="137" spans="26:26">
      <c r="Z137" s="10"/>
    </row>
    <row r="138" spans="26:26">
      <c r="Z138" s="10"/>
    </row>
    <row r="139" spans="26:26">
      <c r="Z139" s="10"/>
    </row>
    <row r="140" spans="26:26">
      <c r="Z140" s="10"/>
    </row>
    <row r="141" spans="26:26">
      <c r="Z141" s="10"/>
    </row>
    <row r="142" spans="26:26">
      <c r="Z142" s="10"/>
    </row>
    <row r="143" spans="26:26">
      <c r="Z143" s="10"/>
    </row>
    <row r="144" spans="26:26">
      <c r="Z144" s="10"/>
    </row>
    <row r="145" spans="26:26">
      <c r="Z145" s="10"/>
    </row>
    <row r="146" spans="26:26">
      <c r="Z146" s="10"/>
    </row>
    <row r="147" spans="26:26">
      <c r="Z147" s="10"/>
    </row>
    <row r="148" spans="26:26">
      <c r="Z148" s="10"/>
    </row>
    <row r="149" spans="26:26">
      <c r="Z149" s="10"/>
    </row>
    <row r="150" spans="26:26">
      <c r="Z150" s="10"/>
    </row>
    <row r="151" spans="26:26">
      <c r="Z151" s="10"/>
    </row>
    <row r="152" spans="26:26">
      <c r="Z152" s="10"/>
    </row>
    <row r="153" spans="26:26">
      <c r="Z153" s="10"/>
    </row>
    <row r="154" spans="26:26">
      <c r="Z154" s="10"/>
    </row>
    <row r="155" spans="26:26">
      <c r="Z155" s="10"/>
    </row>
    <row r="156" spans="26:26">
      <c r="Z156" s="10"/>
    </row>
    <row r="157" spans="26:26">
      <c r="Z157" s="10"/>
    </row>
    <row r="158" spans="26:26">
      <c r="Z158" s="10"/>
    </row>
    <row r="159" spans="26:26">
      <c r="Z159" s="10"/>
    </row>
    <row r="160" spans="26:26">
      <c r="Z160" s="10"/>
    </row>
    <row r="161" spans="26:26">
      <c r="Z161" s="10"/>
    </row>
    <row r="162" spans="26:26">
      <c r="Z162" s="10"/>
    </row>
    <row r="163" spans="26:26">
      <c r="Z163" s="10"/>
    </row>
    <row r="164" spans="26:26">
      <c r="Z164" s="10"/>
    </row>
    <row r="165" spans="26:26">
      <c r="Z165" s="10"/>
    </row>
    <row r="166" spans="26:26">
      <c r="Z166" s="10"/>
    </row>
    <row r="167" spans="26:26">
      <c r="Z167" s="10"/>
    </row>
    <row r="168" spans="26:26">
      <c r="Z168" s="10"/>
    </row>
    <row r="169" spans="26:26">
      <c r="Z169" s="10"/>
    </row>
    <row r="170" spans="26:26">
      <c r="Z170" s="10"/>
    </row>
    <row r="171" spans="26:26">
      <c r="Z171" s="10"/>
    </row>
    <row r="172" spans="26:26">
      <c r="Z172" s="10"/>
    </row>
    <row r="173" spans="26:26">
      <c r="Z173" s="10"/>
    </row>
    <row r="174" spans="26:26">
      <c r="Z174" s="10"/>
    </row>
    <row r="175" spans="26:26">
      <c r="Z175" s="10"/>
    </row>
    <row r="176" spans="26:26">
      <c r="Z176" s="10"/>
    </row>
    <row r="177" spans="26:26">
      <c r="Z177" s="10"/>
    </row>
    <row r="178" spans="26:26">
      <c r="Z178" s="10"/>
    </row>
    <row r="179" spans="26:26">
      <c r="Z179" s="10"/>
    </row>
    <row r="180" spans="26:26">
      <c r="Z180" s="10"/>
    </row>
    <row r="181" spans="26:26">
      <c r="Z181" s="10"/>
    </row>
    <row r="182" spans="26:26">
      <c r="Z182" s="10"/>
    </row>
    <row r="183" spans="26:26">
      <c r="Z183" s="10"/>
    </row>
    <row r="184" spans="26:26">
      <c r="Z184" s="10"/>
    </row>
    <row r="185" spans="26:26">
      <c r="Z185" s="10"/>
    </row>
    <row r="186" spans="26:26">
      <c r="Z186" s="10"/>
    </row>
    <row r="187" spans="26:26">
      <c r="Z187" s="10"/>
    </row>
    <row r="188" spans="26:26">
      <c r="Z188" s="10"/>
    </row>
    <row r="189" spans="26:26">
      <c r="Z189" s="10"/>
    </row>
    <row r="190" spans="26:26">
      <c r="Z190" s="10"/>
    </row>
    <row r="191" spans="26:26">
      <c r="Z191" s="10"/>
    </row>
    <row r="192" spans="26:26">
      <c r="Z192" s="10"/>
    </row>
    <row r="193" spans="26:26">
      <c r="Z193" s="10"/>
    </row>
    <row r="194" spans="26:26">
      <c r="Z194" s="10"/>
    </row>
    <row r="195" spans="26:26">
      <c r="Z195" s="10"/>
    </row>
    <row r="196" spans="26:26">
      <c r="Z196" s="10"/>
    </row>
    <row r="197" spans="26:26">
      <c r="Z197" s="10"/>
    </row>
    <row r="198" spans="26:26">
      <c r="Z198" s="10"/>
    </row>
    <row r="199" spans="26:26">
      <c r="Z199" s="10"/>
    </row>
    <row r="200" spans="26:26">
      <c r="Z200" s="10"/>
    </row>
    <row r="201" spans="26:26">
      <c r="Z201" s="10"/>
    </row>
    <row r="202" spans="26:26">
      <c r="Z202" s="10"/>
    </row>
    <row r="203" spans="26:26">
      <c r="Z203" s="10"/>
    </row>
    <row r="204" spans="26:26">
      <c r="Z204" s="10"/>
    </row>
    <row r="205" spans="26:26">
      <c r="Z205" s="10"/>
    </row>
    <row r="206" spans="26:26">
      <c r="Z206" s="10"/>
    </row>
    <row r="207" spans="26:26">
      <c r="Z207" s="10"/>
    </row>
    <row r="208" spans="26:26">
      <c r="Z208" s="10"/>
    </row>
    <row r="209" spans="26:26">
      <c r="Z209" s="10"/>
    </row>
    <row r="210" spans="26:26">
      <c r="Z210" s="10"/>
    </row>
    <row r="211" spans="26:26">
      <c r="Z211" s="10"/>
    </row>
    <row r="212" spans="26:26">
      <c r="Z212" s="10"/>
    </row>
    <row r="213" spans="26:26">
      <c r="Z213" s="10"/>
    </row>
    <row r="214" spans="26:26">
      <c r="Z214" s="10"/>
    </row>
    <row r="215" spans="26:26">
      <c r="Z215" s="10"/>
    </row>
    <row r="216" spans="26:26">
      <c r="Z216" s="10"/>
    </row>
    <row r="217" spans="26:26">
      <c r="Z217" s="10"/>
    </row>
    <row r="218" spans="26:26">
      <c r="Z218" s="10"/>
    </row>
    <row r="219" spans="26:26">
      <c r="Z219" s="10"/>
    </row>
    <row r="220" spans="26:26">
      <c r="Z220" s="10"/>
    </row>
    <row r="221" spans="26:26">
      <c r="Z221" s="10"/>
    </row>
    <row r="222" spans="26:26">
      <c r="Z222" s="10"/>
    </row>
    <row r="223" spans="26:26">
      <c r="Z223" s="10"/>
    </row>
    <row r="224" spans="26:26">
      <c r="Z224" s="10"/>
    </row>
    <row r="225" spans="26:26">
      <c r="Z225" s="10"/>
    </row>
    <row r="226" spans="26:26">
      <c r="Z226" s="10"/>
    </row>
    <row r="227" spans="26:26">
      <c r="Z227" s="10"/>
    </row>
    <row r="228" spans="26:26">
      <c r="Z228" s="10"/>
    </row>
    <row r="229" spans="26:26">
      <c r="Z229" s="10"/>
    </row>
    <row r="230" spans="26:26">
      <c r="Z230" s="10"/>
    </row>
    <row r="231" spans="26:26">
      <c r="Z231" s="10"/>
    </row>
    <row r="232" spans="26:26">
      <c r="Z232" s="10"/>
    </row>
    <row r="233" spans="26:26">
      <c r="Z233" s="10"/>
    </row>
    <row r="234" spans="26:26">
      <c r="Z234" s="10"/>
    </row>
    <row r="235" spans="26:26">
      <c r="Z235" s="10"/>
    </row>
    <row r="236" spans="26:26">
      <c r="Z236" s="10"/>
    </row>
    <row r="237" spans="26:26">
      <c r="Z237" s="10"/>
    </row>
    <row r="238" spans="26:26">
      <c r="Z238" s="10"/>
    </row>
    <row r="239" spans="26:26">
      <c r="Z239" s="10"/>
    </row>
    <row r="240" spans="26:26">
      <c r="Z240" s="10"/>
    </row>
    <row r="241" spans="26:26">
      <c r="Z241" s="10"/>
    </row>
    <row r="242" spans="26:26">
      <c r="Z242" s="10"/>
    </row>
    <row r="243" spans="26:26">
      <c r="Z243" s="10"/>
    </row>
    <row r="244" spans="26:26">
      <c r="Z244" s="10"/>
    </row>
    <row r="245" spans="26:26">
      <c r="Z245" s="10"/>
    </row>
    <row r="246" spans="26:26">
      <c r="Z246" s="10"/>
    </row>
    <row r="247" spans="26:26">
      <c r="Z247" s="10"/>
    </row>
    <row r="248" spans="26:26">
      <c r="Z248" s="10"/>
    </row>
    <row r="249" spans="26:26">
      <c r="Z249" s="10"/>
    </row>
    <row r="250" spans="26:26">
      <c r="Z250" s="10"/>
    </row>
    <row r="251" spans="26:26">
      <c r="Z251" s="10"/>
    </row>
    <row r="252" spans="26:26">
      <c r="Z252" s="10"/>
    </row>
    <row r="253" spans="26:26">
      <c r="Z253" s="10"/>
    </row>
    <row r="254" spans="26:26">
      <c r="Z254" s="10"/>
    </row>
    <row r="255" spans="26:26">
      <c r="Z255" s="10"/>
    </row>
    <row r="256" spans="26:26">
      <c r="Z256" s="10"/>
    </row>
    <row r="257" spans="26:26">
      <c r="Z257" s="10"/>
    </row>
    <row r="258" spans="26:26">
      <c r="Z258" s="10"/>
    </row>
    <row r="259" spans="26:26">
      <c r="Z259" s="10"/>
    </row>
    <row r="260" spans="26:26">
      <c r="Z260" s="10"/>
    </row>
    <row r="261" spans="26:26">
      <c r="Z261" s="10"/>
    </row>
    <row r="262" spans="26:26">
      <c r="Z262" s="10"/>
    </row>
    <row r="263" spans="26:26">
      <c r="Z263" s="10"/>
    </row>
    <row r="264" spans="26:26">
      <c r="Z264" s="10"/>
    </row>
    <row r="265" spans="26:26">
      <c r="Z265" s="10"/>
    </row>
    <row r="266" spans="26:26">
      <c r="Z266" s="10"/>
    </row>
    <row r="267" spans="26:26">
      <c r="Z267" s="10"/>
    </row>
    <row r="268" spans="26:26">
      <c r="Z268" s="10"/>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9" orientation="landscape" r:id="rId1"/>
  <ignoredErrors>
    <ignoredError sqref="R56:Z56 O56:Q56" formulaRange="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1">
    <tabColor rgb="FFB2E0B4"/>
    <pageSetUpPr fitToPage="1"/>
  </sheetPr>
  <dimension ref="A1:AM74"/>
  <sheetViews>
    <sheetView showGridLines="0" zoomScale="80" zoomScaleNormal="80" workbookViewId="0">
      <selection activeCell="C4" sqref="C4"/>
    </sheetView>
  </sheetViews>
  <sheetFormatPr defaultRowHeight="15" outlineLevelCol="1"/>
  <cols>
    <col min="1" max="1" width="42.7109375" customWidth="1"/>
    <col min="2" max="2" width="42.140625" customWidth="1"/>
    <col min="3" max="12" width="14.42578125" customWidth="1"/>
    <col min="13" max="13" width="40" customWidth="1"/>
    <col min="14" max="14" width="39.5703125" customWidth="1" outlineLevel="1"/>
    <col min="15" max="16" width="14.42578125" customWidth="1"/>
    <col min="17" max="17" width="42.7109375" customWidth="1"/>
    <col min="18" max="18" width="42.140625" customWidth="1"/>
    <col min="19" max="31" width="14.42578125" customWidth="1"/>
    <col min="32" max="32" width="14.42578125" style="54" customWidth="1"/>
    <col min="33" max="33" width="14.42578125" style="107" customWidth="1"/>
    <col min="34" max="34" width="17.140625" bestFit="1" customWidth="1"/>
    <col min="35" max="35" width="10.5703125" bestFit="1" customWidth="1"/>
    <col min="36" max="36" width="1.7109375" customWidth="1"/>
    <col min="37" max="37" width="15.5703125" bestFit="1" customWidth="1"/>
    <col min="38" max="38" width="10.7109375" bestFit="1" customWidth="1"/>
    <col min="39" max="39" width="15.140625" customWidth="1"/>
  </cols>
  <sheetData>
    <row r="1" spans="1:39" s="1" customFormat="1" ht="14.25">
      <c r="A1" s="43" t="s">
        <v>0</v>
      </c>
      <c r="B1" s="43" t="s">
        <v>1</v>
      </c>
      <c r="M1" s="43" t="s">
        <v>0</v>
      </c>
      <c r="N1" s="43" t="s">
        <v>1</v>
      </c>
      <c r="O1" s="4"/>
      <c r="P1" s="4"/>
      <c r="Q1" s="43"/>
      <c r="R1" s="43"/>
      <c r="S1" s="4"/>
      <c r="T1" s="4"/>
      <c r="U1" s="4"/>
      <c r="V1" s="4"/>
      <c r="W1" s="4"/>
      <c r="X1" s="4"/>
      <c r="Y1" s="4"/>
      <c r="Z1" s="4"/>
      <c r="AA1" s="4"/>
      <c r="AB1" s="4"/>
      <c r="AC1" s="4"/>
      <c r="AD1" s="4"/>
      <c r="AE1" s="4"/>
      <c r="AF1" s="4"/>
      <c r="AG1" s="106"/>
      <c r="AH1" s="2"/>
      <c r="AI1" s="2"/>
      <c r="AJ1" s="2"/>
      <c r="AK1" s="2"/>
      <c r="AL1" s="2"/>
      <c r="AM1" s="2"/>
    </row>
    <row r="2" spans="1:39" s="2" customFormat="1" ht="14.25">
      <c r="M2" s="57"/>
      <c r="N2" s="57"/>
      <c r="O2" s="4"/>
      <c r="P2" s="4"/>
      <c r="S2" s="4"/>
      <c r="T2" s="4"/>
      <c r="U2" s="4"/>
      <c r="V2" s="4"/>
      <c r="W2" s="4"/>
      <c r="X2" s="4"/>
      <c r="Y2" s="4"/>
      <c r="Z2" s="4"/>
      <c r="AA2" s="4"/>
      <c r="AB2" s="4"/>
      <c r="AC2" s="4"/>
      <c r="AD2" s="4"/>
      <c r="AE2" s="4"/>
      <c r="AF2" s="4"/>
      <c r="AG2" s="106"/>
    </row>
    <row r="3" spans="1:39" s="2" customFormat="1" ht="13.5" customHeight="1">
      <c r="A3" s="13" t="s">
        <v>179</v>
      </c>
      <c r="B3" s="13" t="s">
        <v>180</v>
      </c>
      <c r="M3" s="13" t="s">
        <v>179</v>
      </c>
      <c r="N3" s="13" t="s">
        <v>180</v>
      </c>
      <c r="O3" s="49"/>
      <c r="P3" s="49"/>
      <c r="Q3" s="13"/>
      <c r="R3" s="13"/>
      <c r="S3" s="49"/>
      <c r="T3" s="49"/>
      <c r="U3" s="49"/>
      <c r="V3" s="49"/>
      <c r="W3" s="49"/>
      <c r="X3" s="49"/>
      <c r="Y3" s="49"/>
      <c r="Z3" s="49"/>
      <c r="AA3" s="49"/>
      <c r="AB3" s="49"/>
      <c r="AC3" s="49"/>
      <c r="AD3" s="49"/>
      <c r="AE3" s="49"/>
      <c r="AF3" s="49"/>
      <c r="AG3" s="106"/>
      <c r="AH3" s="310"/>
      <c r="AI3" s="310"/>
      <c r="AJ3" s="61"/>
      <c r="AK3" s="310"/>
      <c r="AL3" s="310"/>
      <c r="AM3" s="14"/>
    </row>
    <row r="4" spans="1:39" ht="38.25" customHeight="1">
      <c r="A4" s="238" t="s">
        <v>465</v>
      </c>
      <c r="B4" s="238" t="s">
        <v>466</v>
      </c>
      <c r="C4" s="239">
        <v>43830</v>
      </c>
      <c r="D4" s="239">
        <v>43738</v>
      </c>
      <c r="E4" s="239">
        <v>43646</v>
      </c>
      <c r="F4" s="239">
        <v>43555</v>
      </c>
      <c r="G4" s="239">
        <v>43465</v>
      </c>
      <c r="H4" s="239">
        <v>43373</v>
      </c>
      <c r="I4" s="239">
        <v>43281</v>
      </c>
      <c r="J4" s="239" t="s">
        <v>451</v>
      </c>
      <c r="K4" s="239" t="s">
        <v>449</v>
      </c>
      <c r="L4" s="239" t="s">
        <v>445</v>
      </c>
      <c r="M4" s="31" t="s">
        <v>465</v>
      </c>
      <c r="N4" s="31" t="s">
        <v>466</v>
      </c>
      <c r="O4" s="8" t="s">
        <v>441</v>
      </c>
      <c r="P4" s="8" t="s">
        <v>439</v>
      </c>
      <c r="Q4" s="8" t="s">
        <v>437</v>
      </c>
      <c r="R4" s="8" t="s">
        <v>430</v>
      </c>
      <c r="S4" s="8" t="s">
        <v>418</v>
      </c>
      <c r="T4" s="8" t="s">
        <v>400</v>
      </c>
      <c r="U4" s="8" t="s">
        <v>379</v>
      </c>
      <c r="V4" s="8" t="s">
        <v>367</v>
      </c>
      <c r="W4" s="8" t="s">
        <v>6</v>
      </c>
      <c r="X4" s="8" t="s">
        <v>7</v>
      </c>
      <c r="Y4" s="8" t="s">
        <v>8</v>
      </c>
      <c r="Z4" s="8" t="s">
        <v>9</v>
      </c>
      <c r="AA4" s="8" t="s">
        <v>10</v>
      </c>
      <c r="AB4" s="8" t="s">
        <v>11</v>
      </c>
      <c r="AC4" s="4"/>
      <c r="AD4" s="4"/>
      <c r="AE4" s="4"/>
      <c r="AF4" s="4"/>
      <c r="AG4" s="106"/>
    </row>
    <row r="5" spans="1:39" s="187" customFormat="1">
      <c r="A5" s="80" t="s">
        <v>524</v>
      </c>
      <c r="B5" s="297" t="s">
        <v>525</v>
      </c>
      <c r="C5" s="25">
        <v>576521</v>
      </c>
      <c r="D5" s="25">
        <v>638115</v>
      </c>
      <c r="E5" s="25">
        <v>467804</v>
      </c>
      <c r="F5" s="25">
        <v>667354</v>
      </c>
      <c r="G5" s="25">
        <v>687227</v>
      </c>
      <c r="H5" s="25">
        <v>506718</v>
      </c>
      <c r="I5" s="25">
        <v>478024</v>
      </c>
      <c r="J5" s="25">
        <v>489074</v>
      </c>
      <c r="K5" s="25">
        <v>799501</v>
      </c>
      <c r="L5" s="25">
        <v>550934</v>
      </c>
      <c r="M5" s="80" t="s">
        <v>249</v>
      </c>
      <c r="N5" s="293" t="s">
        <v>250</v>
      </c>
      <c r="O5" s="25">
        <v>8847151</v>
      </c>
      <c r="P5" s="25">
        <v>8617610</v>
      </c>
      <c r="Q5" s="25">
        <v>8114472</v>
      </c>
      <c r="R5" s="25">
        <v>8593837</v>
      </c>
      <c r="S5" s="25">
        <v>8399579</v>
      </c>
      <c r="T5" s="25">
        <v>8470928</v>
      </c>
      <c r="U5" s="25">
        <v>7944880</v>
      </c>
      <c r="V5" s="25">
        <v>8104188</v>
      </c>
      <c r="W5" s="25">
        <v>8058836</v>
      </c>
      <c r="X5" s="25">
        <v>5231901</v>
      </c>
      <c r="Y5" s="25">
        <v>5268652</v>
      </c>
      <c r="Z5" s="25">
        <v>5210688</v>
      </c>
      <c r="AA5" s="25">
        <v>5105260</v>
      </c>
      <c r="AB5" s="25">
        <v>4361921</v>
      </c>
      <c r="AC5" s="4"/>
      <c r="AD5" s="4"/>
      <c r="AE5" s="4"/>
      <c r="AF5" s="4"/>
      <c r="AG5" s="106"/>
    </row>
    <row r="6" spans="1:39">
      <c r="A6" s="71" t="s">
        <v>526</v>
      </c>
      <c r="B6" s="298" t="s">
        <v>527</v>
      </c>
      <c r="C6" s="24">
        <v>275915</v>
      </c>
      <c r="D6" s="24">
        <v>232571</v>
      </c>
      <c r="E6" s="24">
        <v>160061</v>
      </c>
      <c r="F6" s="24">
        <v>360824</v>
      </c>
      <c r="G6" s="24">
        <v>361399</v>
      </c>
      <c r="H6" s="24">
        <v>504669</v>
      </c>
      <c r="I6" s="24">
        <v>473873</v>
      </c>
      <c r="J6" s="24">
        <v>486849</v>
      </c>
      <c r="K6" s="24">
        <v>591642</v>
      </c>
      <c r="L6" s="24">
        <v>397541</v>
      </c>
      <c r="M6" s="69" t="s">
        <v>85</v>
      </c>
      <c r="N6" s="285" t="s">
        <v>251</v>
      </c>
      <c r="O6" s="24">
        <v>4656646</v>
      </c>
      <c r="P6" s="24">
        <v>4542297</v>
      </c>
      <c r="Q6" s="24">
        <v>4188362</v>
      </c>
      <c r="R6" s="24">
        <v>4415066</v>
      </c>
      <c r="S6" s="24">
        <v>4325874</v>
      </c>
      <c r="T6" s="24">
        <v>4419269</v>
      </c>
      <c r="U6" s="24">
        <v>3906021</v>
      </c>
      <c r="V6" s="24">
        <v>4186131</v>
      </c>
      <c r="W6" s="24">
        <v>4271391</v>
      </c>
      <c r="X6" s="24">
        <v>2093024</v>
      </c>
      <c r="Y6" s="24">
        <v>2118862</v>
      </c>
      <c r="Z6" s="24">
        <v>2218982</v>
      </c>
      <c r="AA6" s="24">
        <v>2255378</v>
      </c>
      <c r="AB6" s="24">
        <v>1948546</v>
      </c>
      <c r="AC6" s="4"/>
      <c r="AD6" s="4"/>
      <c r="AE6" s="4"/>
      <c r="AF6" s="4"/>
      <c r="AG6" s="106"/>
    </row>
    <row r="7" spans="1:39">
      <c r="A7" s="71" t="s">
        <v>528</v>
      </c>
      <c r="B7" s="298" t="s">
        <v>529</v>
      </c>
      <c r="C7" s="24">
        <v>195443</v>
      </c>
      <c r="D7" s="24">
        <v>223557</v>
      </c>
      <c r="E7" s="24">
        <v>126408</v>
      </c>
      <c r="F7" s="24">
        <v>123526</v>
      </c>
      <c r="G7" s="24">
        <v>96596</v>
      </c>
      <c r="H7" s="24"/>
      <c r="I7" s="24"/>
      <c r="J7" s="24"/>
      <c r="K7" s="24"/>
      <c r="L7" s="24"/>
      <c r="M7" s="69" t="s">
        <v>252</v>
      </c>
      <c r="N7" s="285" t="s">
        <v>253</v>
      </c>
      <c r="O7" s="24">
        <v>4159228</v>
      </c>
      <c r="P7" s="24">
        <v>4052624</v>
      </c>
      <c r="Q7" s="24">
        <v>3918198</v>
      </c>
      <c r="R7" s="24">
        <v>4167356</v>
      </c>
      <c r="S7" s="24">
        <v>4046191</v>
      </c>
      <c r="T7" s="24">
        <v>4019070</v>
      </c>
      <c r="U7" s="24">
        <v>3967365</v>
      </c>
      <c r="V7" s="24">
        <v>3877130</v>
      </c>
      <c r="W7" s="24">
        <v>3730875</v>
      </c>
      <c r="X7" s="24">
        <v>3127800</v>
      </c>
      <c r="Y7" s="24">
        <v>3144797</v>
      </c>
      <c r="Z7" s="24">
        <v>2969821</v>
      </c>
      <c r="AA7" s="24">
        <v>2743151</v>
      </c>
      <c r="AB7" s="24">
        <v>2388168</v>
      </c>
      <c r="AC7" s="4"/>
      <c r="AD7" s="4"/>
      <c r="AE7" s="4"/>
      <c r="AF7" s="4"/>
      <c r="AG7" s="106"/>
    </row>
    <row r="8" spans="1:39">
      <c r="A8" s="71" t="s">
        <v>530</v>
      </c>
      <c r="B8" s="298" t="s">
        <v>531</v>
      </c>
      <c r="C8" s="24">
        <v>105163</v>
      </c>
      <c r="D8" s="24">
        <v>181987</v>
      </c>
      <c r="E8" s="24">
        <v>181335</v>
      </c>
      <c r="F8" s="24">
        <v>183004</v>
      </c>
      <c r="G8" s="24">
        <v>229232</v>
      </c>
      <c r="H8" s="24">
        <v>2049</v>
      </c>
      <c r="I8" s="24">
        <v>4151</v>
      </c>
      <c r="J8" s="24">
        <v>2225</v>
      </c>
      <c r="K8" s="24">
        <v>207859</v>
      </c>
      <c r="L8" s="24">
        <v>153393</v>
      </c>
      <c r="M8" s="70" t="s">
        <v>254</v>
      </c>
      <c r="N8" s="294" t="s">
        <v>255</v>
      </c>
      <c r="O8" s="24">
        <v>173773</v>
      </c>
      <c r="P8" s="24">
        <v>169173</v>
      </c>
      <c r="Q8" s="24">
        <v>183507</v>
      </c>
      <c r="R8" s="24">
        <v>193094</v>
      </c>
      <c r="S8" s="24">
        <v>191571</v>
      </c>
      <c r="T8" s="24">
        <v>201106</v>
      </c>
      <c r="U8" s="24">
        <v>207899</v>
      </c>
      <c r="V8" s="24">
        <v>212607</v>
      </c>
      <c r="W8" s="24">
        <v>199969</v>
      </c>
      <c r="X8" s="24">
        <v>105962</v>
      </c>
      <c r="Y8" s="24">
        <v>106328</v>
      </c>
      <c r="Z8" s="24">
        <v>109873</v>
      </c>
      <c r="AA8" s="24">
        <v>105591</v>
      </c>
      <c r="AB8" s="24">
        <v>98963</v>
      </c>
      <c r="AC8" s="4"/>
      <c r="AD8" s="4"/>
      <c r="AE8" s="4"/>
      <c r="AF8" s="4"/>
      <c r="AG8" s="106"/>
    </row>
    <row r="9" spans="1:39">
      <c r="A9" s="80" t="s">
        <v>532</v>
      </c>
      <c r="B9" s="297" t="s">
        <v>533</v>
      </c>
      <c r="C9" s="25">
        <v>29997525</v>
      </c>
      <c r="D9" s="25">
        <v>29280956</v>
      </c>
      <c r="E9" s="25">
        <v>28242592</v>
      </c>
      <c r="F9" s="25">
        <v>27528876</v>
      </c>
      <c r="G9" s="25">
        <v>27001876</v>
      </c>
      <c r="H9" s="25">
        <v>21455221</v>
      </c>
      <c r="I9" s="25">
        <v>21331659</v>
      </c>
      <c r="J9" s="25">
        <v>21017350</v>
      </c>
      <c r="K9" s="25">
        <v>20939056</v>
      </c>
      <c r="L9" s="25">
        <v>21481224</v>
      </c>
      <c r="M9" s="70" t="s">
        <v>256</v>
      </c>
      <c r="N9" s="294" t="s">
        <v>257</v>
      </c>
      <c r="O9" s="24">
        <v>429023</v>
      </c>
      <c r="P9" s="24">
        <v>443473</v>
      </c>
      <c r="Q9" s="24">
        <v>428561</v>
      </c>
      <c r="R9" s="24">
        <v>445617</v>
      </c>
      <c r="S9" s="24">
        <v>474850</v>
      </c>
      <c r="T9" s="24">
        <v>504722</v>
      </c>
      <c r="U9" s="24">
        <v>497868</v>
      </c>
      <c r="V9" s="24">
        <v>519145</v>
      </c>
      <c r="W9" s="24">
        <v>498515</v>
      </c>
      <c r="X9" s="24">
        <v>416279</v>
      </c>
      <c r="Y9" s="24">
        <v>375241</v>
      </c>
      <c r="Z9" s="24">
        <v>377204</v>
      </c>
      <c r="AA9" s="24">
        <v>365712</v>
      </c>
      <c r="AB9" s="24">
        <v>347682</v>
      </c>
      <c r="AC9" s="4"/>
      <c r="AD9" s="4"/>
      <c r="AE9" s="4"/>
      <c r="AF9" s="4"/>
      <c r="AG9" s="106"/>
    </row>
    <row r="10" spans="1:39">
      <c r="A10" s="71" t="s">
        <v>534</v>
      </c>
      <c r="B10" s="298" t="s">
        <v>535</v>
      </c>
      <c r="C10" s="24">
        <v>18526757</v>
      </c>
      <c r="D10" s="24">
        <v>17864501</v>
      </c>
      <c r="E10" s="24">
        <v>17027836</v>
      </c>
      <c r="F10" s="24">
        <v>16540622</v>
      </c>
      <c r="G10" s="24">
        <v>16054648</v>
      </c>
      <c r="H10" s="24">
        <v>13805313</v>
      </c>
      <c r="I10" s="24">
        <v>13807851</v>
      </c>
      <c r="J10" s="24">
        <v>13604845</v>
      </c>
      <c r="K10" s="24">
        <v>13628114</v>
      </c>
      <c r="L10" s="24">
        <v>14077778</v>
      </c>
      <c r="M10" s="70" t="s">
        <v>258</v>
      </c>
      <c r="N10" s="294" t="s">
        <v>259</v>
      </c>
      <c r="O10" s="24">
        <v>3556432</v>
      </c>
      <c r="P10" s="24">
        <v>3439978</v>
      </c>
      <c r="Q10" s="24">
        <v>3306130</v>
      </c>
      <c r="R10" s="24">
        <v>3528645</v>
      </c>
      <c r="S10" s="24">
        <v>3379770</v>
      </c>
      <c r="T10" s="24">
        <v>3313242</v>
      </c>
      <c r="U10" s="24">
        <v>3261598</v>
      </c>
      <c r="V10" s="24">
        <v>3145378</v>
      </c>
      <c r="W10" s="24">
        <v>3032391</v>
      </c>
      <c r="X10" s="24">
        <v>2605559</v>
      </c>
      <c r="Y10" s="24">
        <v>2663228</v>
      </c>
      <c r="Z10" s="24">
        <v>2482744</v>
      </c>
      <c r="AA10" s="24">
        <v>2271848</v>
      </c>
      <c r="AB10" s="24">
        <v>1941523</v>
      </c>
      <c r="AC10" s="4"/>
      <c r="AD10" s="4"/>
      <c r="AE10" s="4"/>
      <c r="AF10" s="4"/>
      <c r="AG10" s="106"/>
    </row>
    <row r="11" spans="1:39">
      <c r="A11" s="71" t="s">
        <v>530</v>
      </c>
      <c r="B11" s="298" t="s">
        <v>531</v>
      </c>
      <c r="C11" s="24">
        <v>11470768</v>
      </c>
      <c r="D11" s="24">
        <v>11416455</v>
      </c>
      <c r="E11" s="24">
        <v>11214756</v>
      </c>
      <c r="F11" s="24">
        <v>10988254</v>
      </c>
      <c r="G11" s="24">
        <v>10947228</v>
      </c>
      <c r="H11" s="24">
        <v>7649908</v>
      </c>
      <c r="I11" s="24">
        <v>7523808</v>
      </c>
      <c r="J11" s="24">
        <v>7412505</v>
      </c>
      <c r="K11" s="24">
        <v>7310942</v>
      </c>
      <c r="L11" s="24">
        <v>7403446</v>
      </c>
      <c r="M11" s="69" t="s">
        <v>89</v>
      </c>
      <c r="N11" s="285" t="s">
        <v>260</v>
      </c>
      <c r="O11" s="24">
        <v>4014</v>
      </c>
      <c r="P11" s="24">
        <v>1074</v>
      </c>
      <c r="Q11" s="24">
        <v>475</v>
      </c>
      <c r="R11" s="24">
        <v>3369</v>
      </c>
      <c r="S11" s="24">
        <v>584</v>
      </c>
      <c r="T11" s="24">
        <v>1041</v>
      </c>
      <c r="U11" s="24">
        <v>526</v>
      </c>
      <c r="V11" s="24">
        <v>14733</v>
      </c>
      <c r="W11" s="24">
        <v>14163</v>
      </c>
      <c r="X11" s="24">
        <v>6818</v>
      </c>
      <c r="Y11" s="24">
        <v>617</v>
      </c>
      <c r="Z11" s="24">
        <v>6304</v>
      </c>
      <c r="AA11" s="24">
        <v>9795</v>
      </c>
      <c r="AB11" s="24">
        <v>3198</v>
      </c>
      <c r="AC11" s="4"/>
      <c r="AD11" s="4"/>
      <c r="AE11" s="4"/>
      <c r="AF11" s="4"/>
      <c r="AG11" s="106"/>
    </row>
    <row r="12" spans="1:39">
      <c r="A12" s="80" t="s">
        <v>536</v>
      </c>
      <c r="B12" s="297" t="s">
        <v>602</v>
      </c>
      <c r="C12" s="25">
        <v>40365447</v>
      </c>
      <c r="D12" s="25">
        <v>41577861</v>
      </c>
      <c r="E12" s="25">
        <v>41363038</v>
      </c>
      <c r="F12" s="25">
        <v>43381725</v>
      </c>
      <c r="G12" s="25">
        <v>42613747</v>
      </c>
      <c r="H12" s="25">
        <v>28927147</v>
      </c>
      <c r="I12" s="25">
        <v>28235175</v>
      </c>
      <c r="J12" s="25">
        <v>28179197</v>
      </c>
      <c r="K12" s="25">
        <v>30794099</v>
      </c>
      <c r="L12" s="25">
        <v>34164256</v>
      </c>
      <c r="M12" s="69" t="s">
        <v>91</v>
      </c>
      <c r="N12" s="285" t="s">
        <v>261</v>
      </c>
      <c r="O12" s="24">
        <v>27263</v>
      </c>
      <c r="P12" s="24">
        <v>21615</v>
      </c>
      <c r="Q12" s="24">
        <v>7437</v>
      </c>
      <c r="R12" s="24">
        <v>8046</v>
      </c>
      <c r="S12" s="24">
        <v>26930</v>
      </c>
      <c r="T12" s="24">
        <v>31548</v>
      </c>
      <c r="U12" s="24">
        <v>70968</v>
      </c>
      <c r="V12" s="24">
        <v>26194</v>
      </c>
      <c r="W12" s="24">
        <v>42407</v>
      </c>
      <c r="X12" s="24">
        <v>4259</v>
      </c>
      <c r="Y12" s="24">
        <v>4376</v>
      </c>
      <c r="Z12" s="24">
        <v>15581</v>
      </c>
      <c r="AA12" s="24">
        <v>96936</v>
      </c>
      <c r="AB12" s="24">
        <v>22009</v>
      </c>
      <c r="AC12" s="4"/>
      <c r="AD12" s="4"/>
      <c r="AE12" s="4"/>
      <c r="AF12" s="4"/>
      <c r="AG12" s="106"/>
    </row>
    <row r="13" spans="1:39" s="187" customFormat="1">
      <c r="A13" s="71" t="s">
        <v>526</v>
      </c>
      <c r="B13" s="298" t="s">
        <v>527</v>
      </c>
      <c r="C13" s="24">
        <v>20395569</v>
      </c>
      <c r="D13" s="24">
        <v>18689326</v>
      </c>
      <c r="E13" s="24">
        <v>18710789</v>
      </c>
      <c r="F13" s="24">
        <v>18396592</v>
      </c>
      <c r="G13" s="24">
        <v>17766706</v>
      </c>
      <c r="H13" s="24">
        <v>14513153</v>
      </c>
      <c r="I13" s="24">
        <v>13598903</v>
      </c>
      <c r="J13" s="24">
        <v>13290525</v>
      </c>
      <c r="K13" s="24">
        <v>12495923</v>
      </c>
      <c r="L13" s="24">
        <v>12237279</v>
      </c>
      <c r="M13" s="80" t="s">
        <v>262</v>
      </c>
      <c r="N13" s="293" t="s">
        <v>263</v>
      </c>
      <c r="O13" s="25">
        <v>50011071</v>
      </c>
      <c r="P13" s="25">
        <v>50046033</v>
      </c>
      <c r="Q13" s="25">
        <v>49962755</v>
      </c>
      <c r="R13" s="25">
        <v>48504530</v>
      </c>
      <c r="S13" s="25">
        <v>48201734</v>
      </c>
      <c r="T13" s="25">
        <v>47259848</v>
      </c>
      <c r="U13" s="25">
        <v>47330763</v>
      </c>
      <c r="V13" s="25">
        <v>44846330</v>
      </c>
      <c r="W13" s="25">
        <v>44135746</v>
      </c>
      <c r="X13" s="25">
        <v>26133650</v>
      </c>
      <c r="Y13" s="25">
        <v>25793660</v>
      </c>
      <c r="Z13" s="25">
        <v>25971223</v>
      </c>
      <c r="AA13" s="25">
        <v>25175685</v>
      </c>
      <c r="AB13" s="25">
        <v>23366357</v>
      </c>
      <c r="AC13" s="4"/>
      <c r="AD13" s="4"/>
      <c r="AE13" s="4"/>
      <c r="AF13" s="4"/>
      <c r="AG13" s="106"/>
    </row>
    <row r="14" spans="1:39">
      <c r="A14" s="71" t="s">
        <v>528</v>
      </c>
      <c r="B14" s="298" t="s">
        <v>529</v>
      </c>
      <c r="C14" s="24">
        <v>14066034</v>
      </c>
      <c r="D14" s="24">
        <v>15281083</v>
      </c>
      <c r="E14" s="24">
        <v>14568757</v>
      </c>
      <c r="F14" s="24">
        <v>14878860</v>
      </c>
      <c r="G14" s="24">
        <v>15161760</v>
      </c>
      <c r="H14" s="24">
        <v>11568893</v>
      </c>
      <c r="I14" s="24">
        <v>11531638</v>
      </c>
      <c r="J14" s="24">
        <v>11798177</v>
      </c>
      <c r="K14" s="24">
        <v>14907068</v>
      </c>
      <c r="L14" s="24">
        <v>10762269</v>
      </c>
      <c r="M14" s="69" t="s">
        <v>264</v>
      </c>
      <c r="N14" s="285" t="s">
        <v>265</v>
      </c>
      <c r="O14" s="24">
        <v>15449246</v>
      </c>
      <c r="P14" s="24">
        <v>15687866</v>
      </c>
      <c r="Q14" s="24">
        <v>15127379</v>
      </c>
      <c r="R14" s="24">
        <v>14309496</v>
      </c>
      <c r="S14" s="24">
        <v>14203450</v>
      </c>
      <c r="T14" s="24">
        <v>13986073</v>
      </c>
      <c r="U14" s="24">
        <v>14152769</v>
      </c>
      <c r="V14" s="24">
        <v>13917597</v>
      </c>
      <c r="W14" s="24">
        <v>13569318</v>
      </c>
      <c r="X14" s="24">
        <v>7761673</v>
      </c>
      <c r="Y14" s="24">
        <v>7970809</v>
      </c>
      <c r="Z14" s="24">
        <v>8430875</v>
      </c>
      <c r="AA14" s="24">
        <v>8156047</v>
      </c>
      <c r="AB14" s="24">
        <v>6711846</v>
      </c>
      <c r="AC14" s="4"/>
      <c r="AD14" s="4"/>
      <c r="AE14" s="4"/>
      <c r="AF14" s="4"/>
      <c r="AG14" s="106"/>
    </row>
    <row r="15" spans="1:39">
      <c r="A15" s="71" t="s">
        <v>530</v>
      </c>
      <c r="B15" s="298" t="s">
        <v>531</v>
      </c>
      <c r="C15" s="24">
        <v>5903844</v>
      </c>
      <c r="D15" s="24">
        <v>7607452</v>
      </c>
      <c r="E15" s="24">
        <v>8083492</v>
      </c>
      <c r="F15" s="24">
        <v>10106273</v>
      </c>
      <c r="G15" s="24">
        <v>9685281</v>
      </c>
      <c r="H15" s="24">
        <v>2845101</v>
      </c>
      <c r="I15" s="24">
        <v>3104634</v>
      </c>
      <c r="J15" s="24">
        <v>3090495</v>
      </c>
      <c r="K15" s="24">
        <v>3391108</v>
      </c>
      <c r="L15" s="24">
        <v>11164708</v>
      </c>
      <c r="M15" s="71" t="s">
        <v>266</v>
      </c>
      <c r="N15" s="294" t="s">
        <v>267</v>
      </c>
      <c r="O15" s="24">
        <v>7814948</v>
      </c>
      <c r="P15" s="24">
        <v>8192142</v>
      </c>
      <c r="Q15" s="24">
        <v>7198133</v>
      </c>
      <c r="R15" s="24">
        <v>6752325</v>
      </c>
      <c r="S15" s="24">
        <v>6889285</v>
      </c>
      <c r="T15" s="24">
        <v>6268486</v>
      </c>
      <c r="U15" s="24">
        <v>6154067</v>
      </c>
      <c r="V15" s="24">
        <v>6095388</v>
      </c>
      <c r="W15" s="24">
        <v>6307689</v>
      </c>
      <c r="X15" s="24">
        <v>4561352</v>
      </c>
      <c r="Y15" s="24">
        <v>4622665</v>
      </c>
      <c r="Z15" s="24">
        <v>5079676</v>
      </c>
      <c r="AA15" s="24">
        <v>5059803</v>
      </c>
      <c r="AB15" s="24">
        <v>4154523</v>
      </c>
      <c r="AC15" s="4"/>
      <c r="AD15" s="4"/>
      <c r="AE15" s="4"/>
      <c r="AF15" s="4"/>
      <c r="AG15" s="106"/>
    </row>
    <row r="16" spans="1:39">
      <c r="A16" s="80" t="s">
        <v>564</v>
      </c>
      <c r="B16" s="297" t="s">
        <v>568</v>
      </c>
      <c r="C16" s="25">
        <v>8732840</v>
      </c>
      <c r="D16" s="25">
        <v>9122226</v>
      </c>
      <c r="E16" s="25">
        <v>9010999</v>
      </c>
      <c r="F16" s="25">
        <v>8740940</v>
      </c>
      <c r="G16" s="25">
        <v>8681538</v>
      </c>
      <c r="H16" s="25">
        <v>8799810</v>
      </c>
      <c r="I16" s="25">
        <v>8707426</v>
      </c>
      <c r="J16" s="25">
        <v>8563164</v>
      </c>
      <c r="K16" s="25">
        <v>11004011</v>
      </c>
      <c r="L16" s="25">
        <v>11118446</v>
      </c>
      <c r="M16" s="71" t="s">
        <v>268</v>
      </c>
      <c r="N16" s="294" t="s">
        <v>269</v>
      </c>
      <c r="O16" s="24">
        <v>3436139</v>
      </c>
      <c r="P16" s="24">
        <v>3398132</v>
      </c>
      <c r="Q16" s="24">
        <v>3557759</v>
      </c>
      <c r="R16" s="24">
        <v>3166931</v>
      </c>
      <c r="S16" s="24">
        <v>2964429</v>
      </c>
      <c r="T16" s="24">
        <v>3388828</v>
      </c>
      <c r="U16" s="24">
        <v>3778853</v>
      </c>
      <c r="V16" s="24">
        <v>3793119</v>
      </c>
      <c r="W16" s="24">
        <v>3450405</v>
      </c>
      <c r="X16" s="24">
        <v>2115716</v>
      </c>
      <c r="Y16" s="24">
        <v>2222940</v>
      </c>
      <c r="Z16" s="24">
        <v>2265805</v>
      </c>
      <c r="AA16" s="24">
        <v>1994047</v>
      </c>
      <c r="AB16" s="24">
        <v>1639559</v>
      </c>
      <c r="AC16" s="4"/>
      <c r="AD16" s="4"/>
      <c r="AE16" s="4"/>
      <c r="AF16" s="4"/>
      <c r="AG16" s="106"/>
    </row>
    <row r="17" spans="1:33">
      <c r="A17" s="71" t="s">
        <v>565</v>
      </c>
      <c r="B17" s="298" t="s">
        <v>569</v>
      </c>
      <c r="C17" s="24">
        <v>4389269</v>
      </c>
      <c r="D17" s="24">
        <v>4707276</v>
      </c>
      <c r="E17" s="24">
        <v>4623837</v>
      </c>
      <c r="F17" s="24">
        <v>4373172</v>
      </c>
      <c r="G17" s="24">
        <v>4312606</v>
      </c>
      <c r="H17" s="24">
        <v>4465679</v>
      </c>
      <c r="I17" s="24">
        <v>4398187</v>
      </c>
      <c r="J17" s="24">
        <v>4308717</v>
      </c>
      <c r="K17" s="24">
        <v>4174519</v>
      </c>
      <c r="L17" s="24">
        <v>4030839</v>
      </c>
      <c r="M17" s="71" t="s">
        <v>270</v>
      </c>
      <c r="N17" s="295" t="s">
        <v>271</v>
      </c>
      <c r="O17" s="24">
        <v>4198159</v>
      </c>
      <c r="P17" s="24">
        <v>4097592</v>
      </c>
      <c r="Q17" s="24">
        <v>4371487</v>
      </c>
      <c r="R17" s="24">
        <v>4390240</v>
      </c>
      <c r="S17" s="24">
        <v>4349736</v>
      </c>
      <c r="T17" s="24">
        <v>4328759</v>
      </c>
      <c r="U17" s="24">
        <v>4219849</v>
      </c>
      <c r="V17" s="24">
        <v>4029090</v>
      </c>
      <c r="W17" s="24">
        <v>3811224</v>
      </c>
      <c r="X17" s="24">
        <v>1084605</v>
      </c>
      <c r="Y17" s="24">
        <v>1125204</v>
      </c>
      <c r="Z17" s="24">
        <v>1085394</v>
      </c>
      <c r="AA17" s="24">
        <v>1102197</v>
      </c>
      <c r="AB17" s="24">
        <v>917764</v>
      </c>
      <c r="AC17" s="4"/>
      <c r="AD17" s="4"/>
      <c r="AE17" s="4"/>
      <c r="AF17" s="4"/>
      <c r="AG17" s="106"/>
    </row>
    <row r="18" spans="1:33">
      <c r="A18" s="71" t="s">
        <v>566</v>
      </c>
      <c r="B18" s="298" t="s">
        <v>570</v>
      </c>
      <c r="C18" s="24">
        <v>4328560</v>
      </c>
      <c r="D18" s="24">
        <v>4401944</v>
      </c>
      <c r="E18" s="24">
        <v>4378719</v>
      </c>
      <c r="F18" s="24">
        <v>4357831</v>
      </c>
      <c r="G18" s="24">
        <v>4360251</v>
      </c>
      <c r="H18" s="24">
        <v>4326601</v>
      </c>
      <c r="I18" s="24">
        <v>4302796</v>
      </c>
      <c r="J18" s="24">
        <v>4248334</v>
      </c>
      <c r="K18" s="24">
        <v>6822060</v>
      </c>
      <c r="L18" s="24">
        <v>3099788</v>
      </c>
      <c r="M18" s="69" t="s">
        <v>252</v>
      </c>
      <c r="N18" s="285" t="s">
        <v>253</v>
      </c>
      <c r="O18" s="24">
        <v>30922399</v>
      </c>
      <c r="P18" s="24">
        <v>30871200</v>
      </c>
      <c r="Q18" s="24">
        <v>31476050</v>
      </c>
      <c r="R18" s="24">
        <v>31099354</v>
      </c>
      <c r="S18" s="24">
        <v>31055146</v>
      </c>
      <c r="T18" s="24">
        <v>30507286</v>
      </c>
      <c r="U18" s="24">
        <v>30371955</v>
      </c>
      <c r="V18" s="24">
        <v>28319879</v>
      </c>
      <c r="W18" s="24">
        <v>28232397</v>
      </c>
      <c r="X18" s="24">
        <v>18122828</v>
      </c>
      <c r="Y18" s="24">
        <v>17533570</v>
      </c>
      <c r="Z18" s="24">
        <v>17190783</v>
      </c>
      <c r="AA18" s="24">
        <v>16666421</v>
      </c>
      <c r="AB18" s="24">
        <v>16286784</v>
      </c>
      <c r="AC18" s="4"/>
      <c r="AD18" s="4"/>
      <c r="AE18" s="4"/>
      <c r="AF18" s="4"/>
      <c r="AG18" s="106"/>
    </row>
    <row r="19" spans="1:33">
      <c r="A19" s="71" t="s">
        <v>567</v>
      </c>
      <c r="B19" s="298" t="s">
        <v>571</v>
      </c>
      <c r="C19" s="24">
        <v>15011</v>
      </c>
      <c r="D19" s="24">
        <v>13006</v>
      </c>
      <c r="E19" s="24">
        <v>8443</v>
      </c>
      <c r="F19" s="24">
        <v>9937</v>
      </c>
      <c r="G19" s="24">
        <v>8681</v>
      </c>
      <c r="H19" s="24">
        <v>7530</v>
      </c>
      <c r="I19" s="24">
        <v>6443</v>
      </c>
      <c r="J19" s="24">
        <v>6113</v>
      </c>
      <c r="K19" s="24">
        <v>7432</v>
      </c>
      <c r="L19" s="24">
        <v>3987819</v>
      </c>
      <c r="M19" s="70" t="s">
        <v>272</v>
      </c>
      <c r="N19" s="294" t="s">
        <v>386</v>
      </c>
      <c r="O19" s="24">
        <v>21446464</v>
      </c>
      <c r="P19" s="24">
        <v>21415572</v>
      </c>
      <c r="Q19" s="24">
        <v>21885691</v>
      </c>
      <c r="R19" s="24">
        <v>21624400</v>
      </c>
      <c r="S19" s="24">
        <v>21679049</v>
      </c>
      <c r="T19" s="24">
        <v>21215018</v>
      </c>
      <c r="U19" s="24">
        <v>21148995</v>
      </c>
      <c r="V19" s="24">
        <v>19251101</v>
      </c>
      <c r="W19" s="24">
        <v>19457605</v>
      </c>
      <c r="X19" s="24">
        <v>10519893</v>
      </c>
      <c r="Y19" s="24">
        <v>10087819</v>
      </c>
      <c r="Z19" s="24">
        <v>9979430</v>
      </c>
      <c r="AA19" s="24">
        <v>9763850</v>
      </c>
      <c r="AB19" s="24">
        <v>9604506</v>
      </c>
      <c r="AC19" s="4"/>
      <c r="AD19" s="4"/>
      <c r="AE19" s="4"/>
      <c r="AF19" s="4"/>
      <c r="AG19" s="106"/>
    </row>
    <row r="20" spans="1:33">
      <c r="A20" s="80" t="s">
        <v>537</v>
      </c>
      <c r="B20" s="297" t="s">
        <v>538</v>
      </c>
      <c r="C20" s="25">
        <v>129915</v>
      </c>
      <c r="D20" s="25">
        <v>135608</v>
      </c>
      <c r="E20" s="25">
        <v>154877</v>
      </c>
      <c r="F20" s="25">
        <v>167119</v>
      </c>
      <c r="G20" s="25">
        <v>190073</v>
      </c>
      <c r="H20" s="25">
        <v>120405</v>
      </c>
      <c r="I20" s="25">
        <v>123831</v>
      </c>
      <c r="J20" s="25">
        <v>126404</v>
      </c>
      <c r="K20" s="25">
        <v>172173</v>
      </c>
      <c r="L20" s="25">
        <v>183410</v>
      </c>
      <c r="M20" s="72" t="s">
        <v>273</v>
      </c>
      <c r="N20" s="296" t="s">
        <v>274</v>
      </c>
      <c r="O20" s="24">
        <v>14359794</v>
      </c>
      <c r="P20" s="24">
        <v>14584510</v>
      </c>
      <c r="Q20" s="24">
        <v>15005546</v>
      </c>
      <c r="R20" s="24">
        <v>14861402</v>
      </c>
      <c r="S20" s="24">
        <v>15004469</v>
      </c>
      <c r="T20" s="24">
        <v>14712428</v>
      </c>
      <c r="U20" s="24">
        <v>14722641</v>
      </c>
      <c r="V20" s="24">
        <v>14572591</v>
      </c>
      <c r="W20" s="24">
        <v>14820881</v>
      </c>
      <c r="X20" s="24">
        <v>8690410</v>
      </c>
      <c r="Y20" s="24">
        <v>8340820</v>
      </c>
      <c r="Z20" s="24">
        <v>8277992</v>
      </c>
      <c r="AA20" s="24">
        <v>8166188</v>
      </c>
      <c r="AB20" s="24">
        <v>8110185</v>
      </c>
      <c r="AC20" s="4"/>
      <c r="AD20" s="4"/>
      <c r="AE20" s="4"/>
      <c r="AF20" s="4"/>
      <c r="AG20" s="106"/>
    </row>
    <row r="21" spans="1:33">
      <c r="A21" s="71" t="s">
        <v>526</v>
      </c>
      <c r="B21" s="298" t="s">
        <v>527</v>
      </c>
      <c r="C21" s="24">
        <v>93583</v>
      </c>
      <c r="D21" s="24">
        <v>34931</v>
      </c>
      <c r="E21" s="24">
        <v>47097</v>
      </c>
      <c r="F21" s="24">
        <v>51594</v>
      </c>
      <c r="G21" s="24">
        <v>48738</v>
      </c>
      <c r="H21" s="24">
        <v>63702</v>
      </c>
      <c r="I21" s="24">
        <v>64766</v>
      </c>
      <c r="J21" s="24">
        <v>63041</v>
      </c>
      <c r="K21" s="24">
        <v>88626</v>
      </c>
      <c r="L21" s="24">
        <v>103747</v>
      </c>
      <c r="M21" s="70" t="s">
        <v>275</v>
      </c>
      <c r="N21" s="294" t="s">
        <v>387</v>
      </c>
      <c r="O21" s="24">
        <v>2031545</v>
      </c>
      <c r="P21" s="24">
        <v>2135029</v>
      </c>
      <c r="Q21" s="24">
        <v>2251724</v>
      </c>
      <c r="R21" s="24">
        <v>2218735</v>
      </c>
      <c r="S21" s="24">
        <v>2220268</v>
      </c>
      <c r="T21" s="24">
        <v>2291749</v>
      </c>
      <c r="U21" s="24">
        <v>2352245</v>
      </c>
      <c r="V21" s="24">
        <v>2362642</v>
      </c>
      <c r="W21" s="24">
        <v>2313295</v>
      </c>
      <c r="X21" s="24">
        <v>1415959</v>
      </c>
      <c r="Y21" s="24">
        <v>1414479</v>
      </c>
      <c r="Z21" s="24">
        <v>1381977</v>
      </c>
      <c r="AA21" s="24">
        <v>1312720</v>
      </c>
      <c r="AB21" s="24">
        <v>1309634</v>
      </c>
      <c r="AC21" s="4"/>
      <c r="AD21" s="4"/>
      <c r="AE21" s="4"/>
      <c r="AF21" s="4"/>
      <c r="AG21" s="106"/>
    </row>
    <row r="22" spans="1:33">
      <c r="A22" s="71" t="s">
        <v>528</v>
      </c>
      <c r="B22" s="298" t="s">
        <v>529</v>
      </c>
      <c r="C22" s="24">
        <v>35635</v>
      </c>
      <c r="D22" s="24">
        <v>34726</v>
      </c>
      <c r="E22" s="24">
        <v>35764</v>
      </c>
      <c r="F22" s="24">
        <v>33375</v>
      </c>
      <c r="G22" s="24">
        <v>36056</v>
      </c>
      <c r="H22" s="24">
        <v>37461</v>
      </c>
      <c r="I22" s="24">
        <v>39940</v>
      </c>
      <c r="J22" s="24">
        <v>42785</v>
      </c>
      <c r="K22" s="24">
        <v>44862</v>
      </c>
      <c r="L22" s="24">
        <v>49120</v>
      </c>
      <c r="M22" s="70" t="s">
        <v>276</v>
      </c>
      <c r="N22" s="294" t="s">
        <v>388</v>
      </c>
      <c r="O22" s="24">
        <v>7444390</v>
      </c>
      <c r="P22" s="24">
        <v>7320599</v>
      </c>
      <c r="Q22" s="24">
        <v>7338635</v>
      </c>
      <c r="R22" s="24">
        <v>7256219</v>
      </c>
      <c r="S22" s="24">
        <v>7155829</v>
      </c>
      <c r="T22" s="24">
        <v>7000519</v>
      </c>
      <c r="U22" s="24">
        <v>6870715</v>
      </c>
      <c r="V22" s="24">
        <v>6706136</v>
      </c>
      <c r="W22" s="24">
        <v>6461497</v>
      </c>
      <c r="X22" s="24">
        <v>6186976</v>
      </c>
      <c r="Y22" s="24">
        <v>6031272</v>
      </c>
      <c r="Z22" s="24">
        <v>5829376</v>
      </c>
      <c r="AA22" s="24">
        <v>5589851</v>
      </c>
      <c r="AB22" s="24">
        <v>5372644</v>
      </c>
      <c r="AC22" s="4"/>
      <c r="AD22" s="4"/>
      <c r="AE22" s="4"/>
      <c r="AF22" s="4"/>
      <c r="AG22" s="106"/>
    </row>
    <row r="23" spans="1:33">
      <c r="A23" s="71" t="s">
        <v>530</v>
      </c>
      <c r="B23" s="298" t="s">
        <v>531</v>
      </c>
      <c r="C23" s="24">
        <v>697</v>
      </c>
      <c r="D23" s="24">
        <v>65951</v>
      </c>
      <c r="E23" s="24">
        <v>72016</v>
      </c>
      <c r="F23" s="24">
        <v>82150</v>
      </c>
      <c r="G23" s="24">
        <v>105279</v>
      </c>
      <c r="H23" s="24">
        <v>19242</v>
      </c>
      <c r="I23" s="24">
        <v>19125</v>
      </c>
      <c r="J23" s="24">
        <v>20578</v>
      </c>
      <c r="K23" s="24">
        <v>38685</v>
      </c>
      <c r="L23" s="24">
        <v>30543</v>
      </c>
      <c r="M23" s="69" t="s">
        <v>414</v>
      </c>
      <c r="N23" s="285" t="s">
        <v>260</v>
      </c>
      <c r="O23" s="24">
        <v>178412</v>
      </c>
      <c r="P23" s="24">
        <v>184056</v>
      </c>
      <c r="Q23" s="24">
        <v>185097</v>
      </c>
      <c r="R23" s="24">
        <v>175248</v>
      </c>
      <c r="S23" s="24">
        <v>175898</v>
      </c>
      <c r="T23" s="24">
        <v>173811</v>
      </c>
      <c r="U23" s="24">
        <v>180339</v>
      </c>
      <c r="V23" s="24">
        <v>182300</v>
      </c>
      <c r="W23" s="24">
        <v>198848</v>
      </c>
      <c r="X23" s="24">
        <v>196331</v>
      </c>
      <c r="Y23" s="24">
        <v>215802</v>
      </c>
      <c r="Z23" s="24">
        <v>231630</v>
      </c>
      <c r="AA23" s="24">
        <v>238432</v>
      </c>
      <c r="AB23" s="24">
        <v>238612</v>
      </c>
      <c r="AC23" s="4"/>
      <c r="AD23" s="4"/>
      <c r="AE23" s="4"/>
      <c r="AF23" s="4"/>
      <c r="AG23" s="106"/>
    </row>
    <row r="24" spans="1:33">
      <c r="A24" s="80" t="s">
        <v>539</v>
      </c>
      <c r="B24" s="297" t="s">
        <v>540</v>
      </c>
      <c r="C24" s="25">
        <v>3995444</v>
      </c>
      <c r="D24" s="25">
        <v>3917847</v>
      </c>
      <c r="E24" s="25">
        <v>3762432</v>
      </c>
      <c r="F24" s="25">
        <v>3566658</v>
      </c>
      <c r="G24" s="25">
        <v>3561739</v>
      </c>
      <c r="H24" s="25">
        <v>3364530</v>
      </c>
      <c r="I24" s="25">
        <v>3275400</v>
      </c>
      <c r="J24" s="25">
        <v>3098424</v>
      </c>
      <c r="K24" s="25">
        <v>3047519</v>
      </c>
      <c r="L24" s="25">
        <v>2979791</v>
      </c>
      <c r="M24" s="69" t="s">
        <v>415</v>
      </c>
      <c r="N24" s="285" t="s">
        <v>261</v>
      </c>
      <c r="O24" s="24">
        <v>807140</v>
      </c>
      <c r="P24" s="24">
        <v>493352</v>
      </c>
      <c r="Q24" s="24">
        <v>392790</v>
      </c>
      <c r="R24" s="24">
        <v>334867</v>
      </c>
      <c r="S24" s="24">
        <v>281772</v>
      </c>
      <c r="T24" s="24">
        <v>284201</v>
      </c>
      <c r="U24" s="24">
        <v>387008</v>
      </c>
      <c r="V24" s="24">
        <v>350858</v>
      </c>
      <c r="W24" s="24">
        <v>193689</v>
      </c>
      <c r="X24" s="24">
        <v>52818</v>
      </c>
      <c r="Y24" s="24">
        <v>73479</v>
      </c>
      <c r="Z24" s="24">
        <v>117935</v>
      </c>
      <c r="AA24" s="24">
        <v>114785</v>
      </c>
      <c r="AB24" s="24">
        <v>129115</v>
      </c>
      <c r="AC24" s="4"/>
      <c r="AD24" s="4"/>
      <c r="AE24" s="4"/>
      <c r="AF24" s="4"/>
      <c r="AG24" s="106"/>
    </row>
    <row r="25" spans="1:33">
      <c r="B25" s="299"/>
      <c r="M25" s="69" t="s">
        <v>416</v>
      </c>
      <c r="N25" s="285" t="s">
        <v>417</v>
      </c>
      <c r="O25" s="24">
        <v>2653874</v>
      </c>
      <c r="P25" s="24">
        <v>2809559</v>
      </c>
      <c r="Q25" s="24">
        <v>2781439</v>
      </c>
      <c r="R25" s="24">
        <v>2585565</v>
      </c>
      <c r="S25" s="24">
        <v>2485468</v>
      </c>
      <c r="T25" s="24">
        <v>2308477</v>
      </c>
      <c r="U25" s="24">
        <v>2238692</v>
      </c>
      <c r="V25" s="24">
        <v>2075696</v>
      </c>
      <c r="W25" s="24">
        <v>1941494</v>
      </c>
      <c r="X25" s="24">
        <v>0</v>
      </c>
      <c r="Y25" s="24">
        <v>0</v>
      </c>
      <c r="Z25" s="24">
        <v>0</v>
      </c>
      <c r="AA25" s="24">
        <v>0</v>
      </c>
      <c r="AB25" s="24">
        <v>0</v>
      </c>
      <c r="AC25" s="4"/>
      <c r="AD25" s="4"/>
      <c r="AE25" s="4"/>
      <c r="AF25" s="4"/>
      <c r="AG25" s="106"/>
    </row>
    <row r="26" spans="1:33" ht="25.5">
      <c r="A26" s="173" t="s">
        <v>541</v>
      </c>
      <c r="B26" s="292" t="s">
        <v>542</v>
      </c>
      <c r="C26" s="172">
        <v>75064852</v>
      </c>
      <c r="D26" s="172">
        <v>75550387</v>
      </c>
      <c r="E26" s="172">
        <v>73990743</v>
      </c>
      <c r="F26" s="172">
        <v>75311732</v>
      </c>
      <c r="G26" s="172">
        <v>74054662</v>
      </c>
      <c r="H26" s="172">
        <v>54374021</v>
      </c>
      <c r="I26" s="172">
        <v>53444089</v>
      </c>
      <c r="J26" s="172">
        <v>52910449</v>
      </c>
      <c r="K26" s="172">
        <v>55752348</v>
      </c>
      <c r="L26" s="172">
        <v>59359615</v>
      </c>
      <c r="M26" s="173" t="s">
        <v>277</v>
      </c>
      <c r="N26" s="292" t="s">
        <v>278</v>
      </c>
      <c r="O26" s="172">
        <v>58858222</v>
      </c>
      <c r="P26" s="172">
        <v>58663643</v>
      </c>
      <c r="Q26" s="172">
        <v>58077227</v>
      </c>
      <c r="R26" s="172">
        <v>57098367</v>
      </c>
      <c r="S26" s="172">
        <v>56601313</v>
      </c>
      <c r="T26" s="172">
        <v>55730776</v>
      </c>
      <c r="U26" s="172">
        <v>55275643</v>
      </c>
      <c r="V26" s="172">
        <v>52950518</v>
      </c>
      <c r="W26" s="172">
        <v>52194582</v>
      </c>
      <c r="X26" s="172">
        <v>31365551</v>
      </c>
      <c r="Y26" s="172">
        <v>31062312</v>
      </c>
      <c r="Z26" s="172">
        <v>31181911</v>
      </c>
      <c r="AA26" s="172">
        <v>30280945</v>
      </c>
      <c r="AB26" s="172">
        <v>27728278</v>
      </c>
      <c r="AC26" s="4"/>
      <c r="AD26" s="4"/>
      <c r="AE26" s="4"/>
      <c r="AF26" s="4"/>
      <c r="AG26" s="106"/>
    </row>
    <row r="27" spans="1:33" ht="15.75" thickBot="1">
      <c r="A27" s="69" t="s">
        <v>279</v>
      </c>
      <c r="B27" s="300" t="s">
        <v>543</v>
      </c>
      <c r="C27" s="75">
        <v>-3228209</v>
      </c>
      <c r="D27" s="75">
        <v>-3354175</v>
      </c>
      <c r="E27" s="75">
        <v>-3133555</v>
      </c>
      <c r="F27" s="75">
        <v>-3100837</v>
      </c>
      <c r="G27" s="75">
        <v>-3056961</v>
      </c>
      <c r="H27" s="75">
        <v>-2702511</v>
      </c>
      <c r="I27" s="75">
        <v>-2823437</v>
      </c>
      <c r="J27" s="75">
        <v>-3410091</v>
      </c>
      <c r="K27" s="75">
        <v>-2784780</v>
      </c>
      <c r="L27" s="75">
        <v>-2812828</v>
      </c>
      <c r="M27" s="69" t="s">
        <v>279</v>
      </c>
      <c r="N27" s="285" t="s">
        <v>280</v>
      </c>
      <c r="O27" s="75">
        <v>-2817640</v>
      </c>
      <c r="P27" s="75">
        <v>-2778821</v>
      </c>
      <c r="Q27" s="75">
        <v>-3001356</v>
      </c>
      <c r="R27" s="75">
        <v>-2886566</v>
      </c>
      <c r="S27" s="75">
        <v>-2925543</v>
      </c>
      <c r="T27" s="75">
        <v>-3017621</v>
      </c>
      <c r="U27" s="75">
        <v>-3006099</v>
      </c>
      <c r="V27" s="75">
        <v>-2748888</v>
      </c>
      <c r="W27" s="75">
        <v>-2659921</v>
      </c>
      <c r="X27" s="75">
        <v>-1488286</v>
      </c>
      <c r="Y27" s="75">
        <v>-1430389</v>
      </c>
      <c r="Z27" s="75">
        <v>-1387772</v>
      </c>
      <c r="AA27" s="75">
        <v>-1362248</v>
      </c>
      <c r="AB27" s="75">
        <v>-1269891</v>
      </c>
      <c r="AC27" s="4"/>
      <c r="AD27" s="4"/>
      <c r="AE27" s="4"/>
      <c r="AF27" s="4"/>
      <c r="AG27" s="106"/>
    </row>
    <row r="28" spans="1:33" ht="26.25" thickTop="1">
      <c r="A28" s="173" t="s">
        <v>544</v>
      </c>
      <c r="B28" s="292" t="s">
        <v>545</v>
      </c>
      <c r="C28" s="172">
        <v>71836643</v>
      </c>
      <c r="D28" s="172">
        <v>72196212</v>
      </c>
      <c r="E28" s="172">
        <v>70857188</v>
      </c>
      <c r="F28" s="172">
        <v>72210895</v>
      </c>
      <c r="G28" s="172">
        <v>70997701</v>
      </c>
      <c r="H28" s="172">
        <f>+H26+H27</f>
        <v>51671510</v>
      </c>
      <c r="I28" s="172">
        <f t="shared" ref="I28:L28" si="0">+I26+I27</f>
        <v>50620652</v>
      </c>
      <c r="J28" s="172">
        <f t="shared" si="0"/>
        <v>49500358</v>
      </c>
      <c r="K28" s="172">
        <f t="shared" si="0"/>
        <v>52967568</v>
      </c>
      <c r="L28" s="172">
        <f t="shared" si="0"/>
        <v>56546787</v>
      </c>
      <c r="M28" s="173" t="s">
        <v>281</v>
      </c>
      <c r="N28" s="292" t="s">
        <v>282</v>
      </c>
      <c r="O28" s="172">
        <v>56040582</v>
      </c>
      <c r="P28" s="172">
        <v>55884822</v>
      </c>
      <c r="Q28" s="172">
        <v>55075871</v>
      </c>
      <c r="R28" s="172">
        <v>54211801</v>
      </c>
      <c r="S28" s="172">
        <v>53675770</v>
      </c>
      <c r="T28" s="172">
        <v>52713155</v>
      </c>
      <c r="U28" s="172">
        <v>52269544</v>
      </c>
      <c r="V28" s="172">
        <v>50201630</v>
      </c>
      <c r="W28" s="172">
        <v>49534661</v>
      </c>
      <c r="X28" s="172">
        <v>29877265</v>
      </c>
      <c r="Y28" s="172">
        <v>29631923</v>
      </c>
      <c r="Z28" s="172">
        <v>29794139</v>
      </c>
      <c r="AA28" s="172">
        <v>28918697</v>
      </c>
      <c r="AB28" s="172">
        <v>26458387</v>
      </c>
      <c r="AC28" s="4"/>
      <c r="AD28" s="4"/>
      <c r="AE28" s="4"/>
      <c r="AF28" s="4"/>
      <c r="AG28" s="106"/>
    </row>
    <row r="29" spans="1:33">
      <c r="M29" s="69"/>
      <c r="N29" s="69"/>
      <c r="O29" s="111"/>
      <c r="P29" s="111"/>
      <c r="Q29" s="111"/>
      <c r="R29" s="111"/>
      <c r="S29" s="111"/>
      <c r="T29" s="111"/>
      <c r="U29" s="111"/>
      <c r="V29" s="24"/>
      <c r="W29" s="24"/>
      <c r="X29" s="24"/>
      <c r="Y29" s="24"/>
      <c r="Z29" s="24"/>
      <c r="AA29" s="24"/>
      <c r="AB29" s="24"/>
      <c r="AC29" s="4"/>
      <c r="AD29" s="4"/>
      <c r="AE29" s="4"/>
      <c r="AF29" s="4"/>
      <c r="AG29" s="106"/>
    </row>
    <row r="30" spans="1:33" ht="45">
      <c r="A30" s="31" t="s">
        <v>455</v>
      </c>
      <c r="B30" s="31" t="s">
        <v>456</v>
      </c>
      <c r="C30" s="239">
        <v>43830</v>
      </c>
      <c r="D30" s="239">
        <v>43738</v>
      </c>
      <c r="E30" s="239">
        <v>43646</v>
      </c>
      <c r="F30" s="239">
        <v>43555</v>
      </c>
      <c r="G30" s="239">
        <v>43465</v>
      </c>
      <c r="H30" s="239">
        <v>43373</v>
      </c>
      <c r="I30" s="8">
        <v>43281</v>
      </c>
      <c r="J30" s="8" t="s">
        <v>451</v>
      </c>
      <c r="K30" s="8" t="s">
        <v>449</v>
      </c>
      <c r="L30" s="8" t="s">
        <v>445</v>
      </c>
      <c r="M30" s="31" t="s">
        <v>455</v>
      </c>
      <c r="N30" s="31" t="s">
        <v>456</v>
      </c>
      <c r="O30" s="8" t="s">
        <v>441</v>
      </c>
      <c r="P30" s="8" t="s">
        <v>439</v>
      </c>
      <c r="Q30" s="8" t="s">
        <v>437</v>
      </c>
      <c r="R30" s="8" t="s">
        <v>430</v>
      </c>
      <c r="S30" s="8" t="s">
        <v>418</v>
      </c>
      <c r="T30" s="8" t="s">
        <v>400</v>
      </c>
      <c r="U30" s="8" t="s">
        <v>379</v>
      </c>
      <c r="V30" s="8" t="s">
        <v>367</v>
      </c>
      <c r="W30" s="8" t="s">
        <v>6</v>
      </c>
      <c r="X30" s="8" t="s">
        <v>7</v>
      </c>
      <c r="Y30" s="8" t="s">
        <v>8</v>
      </c>
      <c r="Z30" s="8" t="s">
        <v>9</v>
      </c>
      <c r="AA30" s="8" t="s">
        <v>10</v>
      </c>
      <c r="AB30" s="8" t="s">
        <v>11</v>
      </c>
      <c r="AC30" s="4"/>
      <c r="AD30" s="4"/>
      <c r="AE30" s="4"/>
      <c r="AF30" s="4"/>
      <c r="AG30" s="106"/>
    </row>
    <row r="31" spans="1:33">
      <c r="A31" s="173" t="s">
        <v>546</v>
      </c>
      <c r="B31" s="292" t="s">
        <v>278</v>
      </c>
      <c r="C31" s="172">
        <v>2116564</v>
      </c>
      <c r="D31" s="172">
        <v>2234908</v>
      </c>
      <c r="E31" s="172">
        <v>2326034</v>
      </c>
      <c r="F31" s="172">
        <v>2415027</v>
      </c>
      <c r="G31" s="172">
        <v>2540420</v>
      </c>
      <c r="H31" s="172">
        <v>2652548</v>
      </c>
      <c r="I31" s="172">
        <v>2760974</v>
      </c>
      <c r="J31" s="172">
        <v>2885134</v>
      </c>
      <c r="M31" s="173" t="s">
        <v>546</v>
      </c>
      <c r="N31" s="292" t="s">
        <v>278</v>
      </c>
      <c r="O31" s="172"/>
      <c r="P31" s="172"/>
      <c r="Q31" s="173"/>
      <c r="R31" s="173"/>
      <c r="S31" s="111"/>
      <c r="T31" s="111"/>
      <c r="U31" s="111"/>
      <c r="V31" s="24"/>
      <c r="W31" s="24"/>
      <c r="X31" s="24"/>
      <c r="Y31" s="24"/>
      <c r="Z31" s="24"/>
      <c r="AA31" s="24"/>
      <c r="AB31" s="24"/>
      <c r="AC31" s="4"/>
      <c r="AD31" s="4"/>
      <c r="AE31" s="4"/>
      <c r="AF31" s="4"/>
      <c r="AG31" s="106"/>
    </row>
    <row r="32" spans="1:33">
      <c r="A32" s="173" t="s">
        <v>547</v>
      </c>
      <c r="B32" s="292" t="s">
        <v>282</v>
      </c>
      <c r="C32" s="172">
        <v>1974396</v>
      </c>
      <c r="D32" s="172">
        <v>2069805</v>
      </c>
      <c r="E32" s="172">
        <v>2182483</v>
      </c>
      <c r="F32" s="172">
        <v>2283645</v>
      </c>
      <c r="G32" s="172">
        <v>2416249</v>
      </c>
      <c r="H32" s="172">
        <v>2555133</v>
      </c>
      <c r="I32" s="172">
        <v>2636772</v>
      </c>
      <c r="J32" s="172">
        <v>2750954</v>
      </c>
      <c r="M32" s="173" t="s">
        <v>547</v>
      </c>
      <c r="N32" s="292" t="s">
        <v>282</v>
      </c>
      <c r="O32" s="172"/>
      <c r="P32" s="172"/>
      <c r="Q32" s="173"/>
      <c r="R32" s="173"/>
      <c r="S32" s="111"/>
      <c r="T32" s="111"/>
      <c r="U32" s="111"/>
      <c r="V32" s="24"/>
      <c r="W32" s="24"/>
      <c r="X32" s="24"/>
      <c r="Y32" s="24"/>
      <c r="Z32" s="24"/>
      <c r="AA32" s="24"/>
      <c r="AB32" s="24"/>
      <c r="AC32" s="4"/>
      <c r="AD32" s="4"/>
      <c r="AE32" s="4"/>
      <c r="AF32" s="4"/>
      <c r="AG32" s="106"/>
    </row>
    <row r="33" spans="1:33">
      <c r="M33" s="69"/>
      <c r="N33" s="69"/>
      <c r="O33" s="111"/>
      <c r="P33" s="111"/>
      <c r="S33" s="111"/>
      <c r="T33" s="111"/>
      <c r="U33" s="111"/>
      <c r="V33" s="24"/>
      <c r="W33" s="24"/>
      <c r="X33" s="24"/>
      <c r="Y33" s="24"/>
      <c r="Z33" s="24"/>
      <c r="AA33" s="24"/>
      <c r="AB33" s="24"/>
      <c r="AC33" s="4"/>
      <c r="AD33" s="4"/>
      <c r="AE33" s="4"/>
      <c r="AF33" s="4"/>
      <c r="AG33" s="106"/>
    </row>
    <row r="34" spans="1:33">
      <c r="A34" s="236" t="s">
        <v>548</v>
      </c>
      <c r="M34" s="69"/>
      <c r="N34" s="69"/>
      <c r="O34" s="172"/>
      <c r="P34" s="172"/>
      <c r="Q34" s="236"/>
      <c r="S34" s="111"/>
      <c r="T34" s="111"/>
      <c r="U34" s="111"/>
      <c r="V34" s="24"/>
      <c r="W34" s="24"/>
      <c r="X34" s="24"/>
      <c r="Y34" s="24"/>
      <c r="Z34" s="24"/>
      <c r="AA34" s="24"/>
      <c r="AB34" s="24"/>
      <c r="AC34" s="4"/>
      <c r="AD34" s="4"/>
      <c r="AE34" s="4"/>
      <c r="AF34" s="4"/>
      <c r="AG34" s="106"/>
    </row>
    <row r="35" spans="1:33">
      <c r="A35" s="236" t="s">
        <v>549</v>
      </c>
      <c r="Q35" s="236"/>
      <c r="AC35" s="4"/>
      <c r="AD35" s="4"/>
      <c r="AE35" s="4"/>
      <c r="AF35" s="4"/>
      <c r="AG35" s="106"/>
    </row>
    <row r="36" spans="1:33">
      <c r="O36" s="55"/>
      <c r="P36" s="55"/>
      <c r="S36" s="55"/>
      <c r="T36" s="55"/>
      <c r="U36" s="55"/>
    </row>
    <row r="37" spans="1:33" ht="18">
      <c r="A37" s="204" t="s">
        <v>447</v>
      </c>
      <c r="C37" s="76"/>
      <c r="D37" s="76"/>
      <c r="E37" s="76"/>
      <c r="F37" s="76"/>
      <c r="G37" s="76"/>
      <c r="H37" s="76"/>
      <c r="I37" s="76"/>
      <c r="J37" s="76"/>
      <c r="K37" s="76"/>
      <c r="L37" s="76"/>
      <c r="M37" s="76"/>
      <c r="N37" s="76"/>
      <c r="O37" s="76"/>
      <c r="P37" s="76"/>
      <c r="Q37" s="204"/>
    </row>
    <row r="39" spans="1:33">
      <c r="A39" s="13" t="s">
        <v>179</v>
      </c>
      <c r="B39" s="13" t="s">
        <v>180</v>
      </c>
      <c r="Q39" s="13"/>
      <c r="R39" s="13"/>
      <c r="V39" s="13"/>
      <c r="W39" s="13"/>
      <c r="X39" s="13"/>
      <c r="Y39" s="13"/>
      <c r="Z39" s="13" t="s">
        <v>179</v>
      </c>
      <c r="AA39" s="13" t="s">
        <v>180</v>
      </c>
    </row>
    <row r="40" spans="1:33" ht="39" customHeight="1">
      <c r="A40" s="233" t="s">
        <v>465</v>
      </c>
      <c r="B40" s="233" t="s">
        <v>466</v>
      </c>
      <c r="C40" s="197" t="s">
        <v>11</v>
      </c>
      <c r="D40" s="197" t="s">
        <v>10</v>
      </c>
      <c r="E40" s="197" t="s">
        <v>9</v>
      </c>
      <c r="F40" s="197" t="s">
        <v>8</v>
      </c>
      <c r="G40" s="197" t="s">
        <v>7</v>
      </c>
      <c r="H40" s="197" t="s">
        <v>6</v>
      </c>
      <c r="I40" s="197" t="s">
        <v>367</v>
      </c>
      <c r="J40" s="197" t="s">
        <v>379</v>
      </c>
      <c r="K40" s="197" t="s">
        <v>400</v>
      </c>
      <c r="L40" s="197" t="s">
        <v>418</v>
      </c>
      <c r="M40" s="197" t="s">
        <v>430</v>
      </c>
      <c r="N40" s="197" t="s">
        <v>437</v>
      </c>
      <c r="O40" s="197" t="s">
        <v>439</v>
      </c>
      <c r="P40" s="197" t="s">
        <v>441</v>
      </c>
      <c r="Q40" s="233" t="s">
        <v>465</v>
      </c>
      <c r="R40" s="233" t="s">
        <v>466</v>
      </c>
      <c r="S40" s="197" t="s">
        <v>445</v>
      </c>
      <c r="T40" s="197" t="s">
        <v>449</v>
      </c>
      <c r="U40" s="197" t="s">
        <v>451</v>
      </c>
      <c r="V40" s="197">
        <v>43281</v>
      </c>
      <c r="W40" s="197">
        <v>43373</v>
      </c>
      <c r="X40" s="197">
        <v>43464</v>
      </c>
      <c r="Y40" s="197">
        <v>43555</v>
      </c>
      <c r="Z40" s="197">
        <v>43646</v>
      </c>
      <c r="AA40" s="197">
        <v>43738</v>
      </c>
      <c r="AB40" s="197">
        <v>43830</v>
      </c>
    </row>
    <row r="41" spans="1:33">
      <c r="A41" s="80" t="s">
        <v>249</v>
      </c>
      <c r="B41" s="221" t="s">
        <v>250</v>
      </c>
      <c r="C41" s="25">
        <v>4361921</v>
      </c>
      <c r="D41" s="25">
        <v>5105260</v>
      </c>
      <c r="E41" s="25">
        <v>5210688</v>
      </c>
      <c r="F41" s="25">
        <v>5268652</v>
      </c>
      <c r="G41" s="25">
        <v>5231901</v>
      </c>
      <c r="H41" s="25">
        <v>8058836</v>
      </c>
      <c r="I41" s="25">
        <v>8104188</v>
      </c>
      <c r="J41" s="25">
        <v>7944880</v>
      </c>
      <c r="K41" s="25">
        <v>8470928</v>
      </c>
      <c r="L41" s="25">
        <v>8399579</v>
      </c>
      <c r="M41" s="25">
        <v>8593837</v>
      </c>
      <c r="N41" s="25">
        <v>8114472</v>
      </c>
      <c r="O41" s="25">
        <v>8617610</v>
      </c>
      <c r="P41" s="25">
        <v>8847151</v>
      </c>
      <c r="Q41" s="80" t="s">
        <v>524</v>
      </c>
      <c r="R41" s="247" t="s">
        <v>525</v>
      </c>
      <c r="S41" s="25">
        <v>550934</v>
      </c>
      <c r="T41" s="25">
        <v>799501</v>
      </c>
      <c r="U41" s="25">
        <v>489074</v>
      </c>
      <c r="V41" s="25">
        <v>478024</v>
      </c>
      <c r="W41" s="25">
        <v>506718</v>
      </c>
      <c r="X41" s="25">
        <v>687227</v>
      </c>
      <c r="Y41" s="25">
        <v>667354</v>
      </c>
      <c r="Z41" s="25">
        <v>467804</v>
      </c>
      <c r="AA41" s="25">
        <v>638115</v>
      </c>
      <c r="AB41" s="25">
        <v>576521</v>
      </c>
    </row>
    <row r="42" spans="1:33">
      <c r="A42" s="69" t="s">
        <v>85</v>
      </c>
      <c r="B42" s="214" t="s">
        <v>251</v>
      </c>
      <c r="C42" s="24">
        <v>1948546</v>
      </c>
      <c r="D42" s="24">
        <v>2255378</v>
      </c>
      <c r="E42" s="24">
        <v>2218982</v>
      </c>
      <c r="F42" s="24">
        <v>2118862</v>
      </c>
      <c r="G42" s="24">
        <v>2093024</v>
      </c>
      <c r="H42" s="24">
        <v>4271391</v>
      </c>
      <c r="I42" s="24">
        <v>4186131</v>
      </c>
      <c r="J42" s="24">
        <v>3906021</v>
      </c>
      <c r="K42" s="24">
        <v>4419269</v>
      </c>
      <c r="L42" s="24">
        <v>4325874</v>
      </c>
      <c r="M42" s="24">
        <v>4415066</v>
      </c>
      <c r="N42" s="24">
        <v>4188362</v>
      </c>
      <c r="O42" s="24">
        <v>4542297</v>
      </c>
      <c r="P42" s="24">
        <v>4656646</v>
      </c>
      <c r="Q42" s="71" t="s">
        <v>526</v>
      </c>
      <c r="R42" s="248" t="s">
        <v>527</v>
      </c>
      <c r="S42" s="24">
        <v>397541</v>
      </c>
      <c r="T42" s="24">
        <v>591642</v>
      </c>
      <c r="U42" s="24">
        <v>486849</v>
      </c>
      <c r="V42" s="24">
        <v>473873</v>
      </c>
      <c r="W42" s="24">
        <v>504669</v>
      </c>
      <c r="X42" s="24">
        <v>361399</v>
      </c>
      <c r="Y42" s="24">
        <v>360824</v>
      </c>
      <c r="Z42" s="24">
        <v>160061</v>
      </c>
      <c r="AA42" s="24">
        <v>232571</v>
      </c>
      <c r="AB42" s="24">
        <v>275915</v>
      </c>
    </row>
    <row r="43" spans="1:33">
      <c r="A43" s="69" t="s">
        <v>252</v>
      </c>
      <c r="B43" s="214" t="s">
        <v>253</v>
      </c>
      <c r="C43" s="24">
        <v>2388168</v>
      </c>
      <c r="D43" s="24">
        <v>2743151</v>
      </c>
      <c r="E43" s="24">
        <v>2969821</v>
      </c>
      <c r="F43" s="24">
        <v>3144797</v>
      </c>
      <c r="G43" s="24">
        <v>3127800</v>
      </c>
      <c r="H43" s="24">
        <v>3730875</v>
      </c>
      <c r="I43" s="24">
        <v>3877130</v>
      </c>
      <c r="J43" s="24">
        <v>3967365</v>
      </c>
      <c r="K43" s="24">
        <v>4019070</v>
      </c>
      <c r="L43" s="24">
        <v>4046191</v>
      </c>
      <c r="M43" s="24">
        <v>4167356</v>
      </c>
      <c r="N43" s="24">
        <v>3918198</v>
      </c>
      <c r="O43" s="24">
        <v>4052624</v>
      </c>
      <c r="P43" s="24">
        <v>4159228</v>
      </c>
      <c r="Q43" s="71" t="s">
        <v>528</v>
      </c>
      <c r="R43" s="248" t="s">
        <v>529</v>
      </c>
      <c r="S43" s="24"/>
      <c r="T43" s="24"/>
      <c r="U43" s="24"/>
      <c r="V43" s="24"/>
      <c r="W43" s="24"/>
      <c r="X43" s="24">
        <v>96596</v>
      </c>
      <c r="Y43" s="24">
        <v>123526</v>
      </c>
      <c r="Z43" s="24">
        <v>126408</v>
      </c>
      <c r="AA43" s="24">
        <v>223557</v>
      </c>
      <c r="AB43" s="24">
        <v>195443</v>
      </c>
    </row>
    <row r="44" spans="1:33">
      <c r="A44" s="70" t="s">
        <v>254</v>
      </c>
      <c r="B44" s="222" t="s">
        <v>255</v>
      </c>
      <c r="C44" s="24">
        <v>98963</v>
      </c>
      <c r="D44" s="24">
        <v>105591</v>
      </c>
      <c r="E44" s="24">
        <v>109873</v>
      </c>
      <c r="F44" s="24">
        <v>106328</v>
      </c>
      <c r="G44" s="24">
        <v>105962</v>
      </c>
      <c r="H44" s="24">
        <v>199969</v>
      </c>
      <c r="I44" s="24">
        <v>212607</v>
      </c>
      <c r="J44" s="24">
        <v>207899</v>
      </c>
      <c r="K44" s="24">
        <v>201106</v>
      </c>
      <c r="L44" s="24">
        <v>191571</v>
      </c>
      <c r="M44" s="24">
        <v>193094</v>
      </c>
      <c r="N44" s="24">
        <v>183507</v>
      </c>
      <c r="O44" s="24">
        <v>169173</v>
      </c>
      <c r="P44" s="24">
        <v>173773</v>
      </c>
      <c r="Q44" s="71" t="s">
        <v>530</v>
      </c>
      <c r="R44" s="248" t="s">
        <v>531</v>
      </c>
      <c r="S44" s="24">
        <v>153393</v>
      </c>
      <c r="T44" s="24">
        <v>207859</v>
      </c>
      <c r="U44" s="24">
        <v>2225</v>
      </c>
      <c r="V44" s="24">
        <v>4151</v>
      </c>
      <c r="W44" s="24">
        <v>2049</v>
      </c>
      <c r="X44" s="24">
        <v>229232</v>
      </c>
      <c r="Y44" s="24">
        <v>183004</v>
      </c>
      <c r="Z44" s="24">
        <v>181335</v>
      </c>
      <c r="AA44" s="24">
        <v>181987</v>
      </c>
      <c r="AB44" s="24">
        <v>105163</v>
      </c>
    </row>
    <row r="45" spans="1:33">
      <c r="A45" s="70" t="s">
        <v>256</v>
      </c>
      <c r="B45" s="222" t="s">
        <v>257</v>
      </c>
      <c r="C45" s="24">
        <v>347682</v>
      </c>
      <c r="D45" s="24">
        <v>365712</v>
      </c>
      <c r="E45" s="24">
        <v>377204</v>
      </c>
      <c r="F45" s="24">
        <v>375241</v>
      </c>
      <c r="G45" s="24">
        <v>416279</v>
      </c>
      <c r="H45" s="24">
        <v>498515</v>
      </c>
      <c r="I45" s="24">
        <v>519145</v>
      </c>
      <c r="J45" s="24">
        <v>497868</v>
      </c>
      <c r="K45" s="24">
        <v>504722</v>
      </c>
      <c r="L45" s="24">
        <v>474850</v>
      </c>
      <c r="M45" s="24">
        <v>445617</v>
      </c>
      <c r="N45" s="24">
        <v>428561</v>
      </c>
      <c r="O45" s="24">
        <v>443473</v>
      </c>
      <c r="P45" s="24">
        <v>429023</v>
      </c>
      <c r="Q45" s="80" t="s">
        <v>532</v>
      </c>
      <c r="R45" s="247" t="s">
        <v>533</v>
      </c>
      <c r="S45" s="25">
        <v>21481224</v>
      </c>
      <c r="T45" s="25">
        <v>20939056</v>
      </c>
      <c r="U45" s="25">
        <v>21017350</v>
      </c>
      <c r="V45" s="25">
        <v>21331659</v>
      </c>
      <c r="W45" s="25">
        <v>21455221</v>
      </c>
      <c r="X45" s="25">
        <v>27001876</v>
      </c>
      <c r="Y45" s="25">
        <v>27528876</v>
      </c>
      <c r="Z45" s="25">
        <v>28242592</v>
      </c>
      <c r="AA45" s="25">
        <v>29280956</v>
      </c>
      <c r="AB45" s="25">
        <v>29997525</v>
      </c>
    </row>
    <row r="46" spans="1:33">
      <c r="A46" s="70" t="s">
        <v>258</v>
      </c>
      <c r="B46" s="222" t="s">
        <v>259</v>
      </c>
      <c r="C46" s="24">
        <v>1941523</v>
      </c>
      <c r="D46" s="24">
        <v>2271848</v>
      </c>
      <c r="E46" s="24">
        <v>2482744</v>
      </c>
      <c r="F46" s="24">
        <v>2663228</v>
      </c>
      <c r="G46" s="24">
        <v>2605559</v>
      </c>
      <c r="H46" s="24">
        <v>3032391</v>
      </c>
      <c r="I46" s="24">
        <v>3145378</v>
      </c>
      <c r="J46" s="24">
        <v>3261598</v>
      </c>
      <c r="K46" s="24">
        <v>3313242</v>
      </c>
      <c r="L46" s="24">
        <v>3379770</v>
      </c>
      <c r="M46" s="24">
        <v>3528645</v>
      </c>
      <c r="N46" s="24">
        <v>3306130</v>
      </c>
      <c r="O46" s="24">
        <v>3439978</v>
      </c>
      <c r="P46" s="24">
        <v>3556432</v>
      </c>
      <c r="Q46" s="71" t="s">
        <v>534</v>
      </c>
      <c r="R46" s="248" t="s">
        <v>535</v>
      </c>
      <c r="S46" s="24">
        <v>14077778</v>
      </c>
      <c r="T46" s="24">
        <v>13628114</v>
      </c>
      <c r="U46" s="24">
        <v>13604845</v>
      </c>
      <c r="V46" s="24">
        <v>13807851</v>
      </c>
      <c r="W46" s="24">
        <v>13805313</v>
      </c>
      <c r="X46" s="24">
        <v>16054648</v>
      </c>
      <c r="Y46" s="24">
        <v>16540622</v>
      </c>
      <c r="Z46" s="24">
        <v>17027836</v>
      </c>
      <c r="AA46" s="24">
        <v>17864501</v>
      </c>
      <c r="AB46" s="24">
        <v>18526757</v>
      </c>
    </row>
    <row r="47" spans="1:33">
      <c r="A47" s="69" t="s">
        <v>89</v>
      </c>
      <c r="B47" s="214" t="s">
        <v>260</v>
      </c>
      <c r="C47" s="24">
        <v>3198</v>
      </c>
      <c r="D47" s="24">
        <v>9795</v>
      </c>
      <c r="E47" s="24">
        <v>6304</v>
      </c>
      <c r="F47" s="24">
        <v>617</v>
      </c>
      <c r="G47" s="24">
        <v>6818</v>
      </c>
      <c r="H47" s="24">
        <v>14163</v>
      </c>
      <c r="I47" s="24">
        <v>14733</v>
      </c>
      <c r="J47" s="24">
        <v>526</v>
      </c>
      <c r="K47" s="24">
        <v>1041</v>
      </c>
      <c r="L47" s="24">
        <v>584</v>
      </c>
      <c r="M47" s="24">
        <v>3369</v>
      </c>
      <c r="N47" s="24">
        <v>475</v>
      </c>
      <c r="O47" s="24">
        <v>1074</v>
      </c>
      <c r="P47" s="24">
        <v>4014</v>
      </c>
      <c r="Q47" s="71" t="s">
        <v>530</v>
      </c>
      <c r="R47" s="248" t="s">
        <v>531</v>
      </c>
      <c r="S47" s="24">
        <v>7403446</v>
      </c>
      <c r="T47" s="24">
        <v>7310942</v>
      </c>
      <c r="U47" s="24">
        <v>7412505</v>
      </c>
      <c r="V47" s="24">
        <v>7523808</v>
      </c>
      <c r="W47" s="24">
        <v>7649908</v>
      </c>
      <c r="X47" s="24">
        <v>10947228</v>
      </c>
      <c r="Y47" s="24">
        <v>10988254</v>
      </c>
      <c r="Z47" s="24">
        <v>11214756</v>
      </c>
      <c r="AA47" s="24">
        <v>11416455</v>
      </c>
      <c r="AB47" s="24">
        <v>11470768</v>
      </c>
    </row>
    <row r="48" spans="1:33">
      <c r="A48" s="69" t="s">
        <v>91</v>
      </c>
      <c r="B48" s="214" t="s">
        <v>261</v>
      </c>
      <c r="C48" s="24">
        <v>22009</v>
      </c>
      <c r="D48" s="24">
        <v>96936</v>
      </c>
      <c r="E48" s="24">
        <v>15581</v>
      </c>
      <c r="F48" s="24">
        <v>4376</v>
      </c>
      <c r="G48" s="24">
        <v>4259</v>
      </c>
      <c r="H48" s="24">
        <v>42407</v>
      </c>
      <c r="I48" s="24">
        <v>26194</v>
      </c>
      <c r="J48" s="24">
        <v>70968</v>
      </c>
      <c r="K48" s="24">
        <v>31548</v>
      </c>
      <c r="L48" s="24">
        <v>26930</v>
      </c>
      <c r="M48" s="24">
        <v>8046</v>
      </c>
      <c r="N48" s="24">
        <v>7437</v>
      </c>
      <c r="O48" s="24">
        <v>21615</v>
      </c>
      <c r="P48" s="24">
        <v>27263</v>
      </c>
      <c r="Q48" s="80" t="s">
        <v>536</v>
      </c>
      <c r="R48" s="247" t="s">
        <v>602</v>
      </c>
      <c r="S48" s="25">
        <v>33708377</v>
      </c>
      <c r="T48" s="25">
        <v>30794099</v>
      </c>
      <c r="U48" s="25">
        <v>28179197</v>
      </c>
      <c r="V48" s="25">
        <v>28235175</v>
      </c>
      <c r="W48" s="25">
        <v>28927147</v>
      </c>
      <c r="X48" s="25">
        <v>42613747</v>
      </c>
      <c r="Y48" s="25">
        <v>43381725</v>
      </c>
      <c r="Z48" s="25">
        <v>41363038</v>
      </c>
      <c r="AA48" s="25">
        <v>41577861</v>
      </c>
      <c r="AB48" s="25">
        <v>40365447</v>
      </c>
    </row>
    <row r="49" spans="1:28">
      <c r="A49" s="80" t="s">
        <v>262</v>
      </c>
      <c r="B49" s="221" t="s">
        <v>263</v>
      </c>
      <c r="C49" s="25">
        <v>23366357</v>
      </c>
      <c r="D49" s="25">
        <v>25175685</v>
      </c>
      <c r="E49" s="25">
        <v>25971223</v>
      </c>
      <c r="F49" s="25">
        <v>25793660</v>
      </c>
      <c r="G49" s="25">
        <v>26133650</v>
      </c>
      <c r="H49" s="25">
        <v>44135746</v>
      </c>
      <c r="I49" s="25">
        <v>44846330</v>
      </c>
      <c r="J49" s="25">
        <v>47330763</v>
      </c>
      <c r="K49" s="25">
        <v>47259848</v>
      </c>
      <c r="L49" s="25">
        <v>48201734</v>
      </c>
      <c r="M49" s="25">
        <v>48504530</v>
      </c>
      <c r="N49" s="25">
        <v>49962755</v>
      </c>
      <c r="O49" s="25">
        <v>50046033</v>
      </c>
      <c r="P49" s="25">
        <v>50011071</v>
      </c>
      <c r="Q49" s="71" t="s">
        <v>526</v>
      </c>
      <c r="R49" s="248" t="s">
        <v>527</v>
      </c>
      <c r="S49" s="24">
        <v>12237279</v>
      </c>
      <c r="T49" s="24">
        <v>12495923</v>
      </c>
      <c r="U49" s="24">
        <v>13290525</v>
      </c>
      <c r="V49" s="24">
        <v>13598903</v>
      </c>
      <c r="W49" s="24">
        <v>14513153</v>
      </c>
      <c r="X49" s="24">
        <v>17766706</v>
      </c>
      <c r="Y49" s="24">
        <v>18396592</v>
      </c>
      <c r="Z49" s="24">
        <v>18710789</v>
      </c>
      <c r="AA49" s="24">
        <v>18689326</v>
      </c>
      <c r="AB49" s="24">
        <v>20395569</v>
      </c>
    </row>
    <row r="50" spans="1:28">
      <c r="A50" s="69" t="s">
        <v>264</v>
      </c>
      <c r="B50" s="214" t="s">
        <v>265</v>
      </c>
      <c r="C50" s="24">
        <v>6711846</v>
      </c>
      <c r="D50" s="24">
        <v>8156047</v>
      </c>
      <c r="E50" s="24">
        <v>8430875</v>
      </c>
      <c r="F50" s="24">
        <v>7970809</v>
      </c>
      <c r="G50" s="24">
        <v>7761673</v>
      </c>
      <c r="H50" s="24">
        <v>13569318</v>
      </c>
      <c r="I50" s="24">
        <v>13917597</v>
      </c>
      <c r="J50" s="24">
        <v>14152769</v>
      </c>
      <c r="K50" s="24">
        <v>13986073</v>
      </c>
      <c r="L50" s="24">
        <v>14203450</v>
      </c>
      <c r="M50" s="24">
        <v>14309496</v>
      </c>
      <c r="N50" s="24">
        <v>15127379</v>
      </c>
      <c r="O50" s="24">
        <v>15687866</v>
      </c>
      <c r="P50" s="24">
        <v>15449246</v>
      </c>
      <c r="Q50" s="71" t="s">
        <v>528</v>
      </c>
      <c r="R50" s="248" t="s">
        <v>529</v>
      </c>
      <c r="S50" s="24">
        <v>10762269</v>
      </c>
      <c r="T50" s="24">
        <v>14907068</v>
      </c>
      <c r="U50" s="24">
        <v>11798177</v>
      </c>
      <c r="V50" s="24">
        <v>11531638</v>
      </c>
      <c r="W50" s="24">
        <v>11568893</v>
      </c>
      <c r="X50" s="24">
        <v>15161760</v>
      </c>
      <c r="Y50" s="24">
        <v>14878860</v>
      </c>
      <c r="Z50" s="24">
        <v>14568757</v>
      </c>
      <c r="AA50" s="24">
        <v>15281083</v>
      </c>
      <c r="AB50" s="24">
        <v>14066034</v>
      </c>
    </row>
    <row r="51" spans="1:28">
      <c r="A51" s="71" t="s">
        <v>266</v>
      </c>
      <c r="B51" s="222" t="s">
        <v>267</v>
      </c>
      <c r="C51" s="24">
        <v>4154523</v>
      </c>
      <c r="D51" s="24">
        <v>5059803</v>
      </c>
      <c r="E51" s="24">
        <v>5079676</v>
      </c>
      <c r="F51" s="24">
        <v>4622665</v>
      </c>
      <c r="G51" s="24">
        <v>4561352</v>
      </c>
      <c r="H51" s="24">
        <v>6307689</v>
      </c>
      <c r="I51" s="24">
        <v>6095388</v>
      </c>
      <c r="J51" s="24">
        <v>6154067</v>
      </c>
      <c r="K51" s="24">
        <v>6268486</v>
      </c>
      <c r="L51" s="24">
        <v>6889285</v>
      </c>
      <c r="M51" s="24">
        <v>6752325</v>
      </c>
      <c r="N51" s="24">
        <v>7198133</v>
      </c>
      <c r="O51" s="24">
        <v>8192142</v>
      </c>
      <c r="P51" s="24">
        <v>7814948</v>
      </c>
      <c r="Q51" s="71" t="s">
        <v>530</v>
      </c>
      <c r="R51" s="248" t="s">
        <v>531</v>
      </c>
      <c r="S51" s="24">
        <v>10708829</v>
      </c>
      <c r="T51" s="24">
        <v>3391108</v>
      </c>
      <c r="U51" s="24">
        <v>3090495</v>
      </c>
      <c r="V51" s="24">
        <v>3104634</v>
      </c>
      <c r="W51" s="24">
        <v>2845101</v>
      </c>
      <c r="X51" s="24">
        <v>9685281</v>
      </c>
      <c r="Y51" s="24">
        <v>10106273</v>
      </c>
      <c r="Z51" s="24">
        <v>8083492</v>
      </c>
      <c r="AA51" s="24">
        <v>7607452</v>
      </c>
      <c r="AB51" s="24">
        <v>5903844</v>
      </c>
    </row>
    <row r="52" spans="1:28">
      <c r="A52" s="71" t="s">
        <v>268</v>
      </c>
      <c r="B52" s="222" t="s">
        <v>269</v>
      </c>
      <c r="C52" s="24">
        <v>1639559</v>
      </c>
      <c r="D52" s="24">
        <v>1994047</v>
      </c>
      <c r="E52" s="24">
        <v>2265805</v>
      </c>
      <c r="F52" s="24">
        <v>2222940</v>
      </c>
      <c r="G52" s="24">
        <v>2115716</v>
      </c>
      <c r="H52" s="24">
        <v>3450405</v>
      </c>
      <c r="I52" s="24">
        <v>3793119</v>
      </c>
      <c r="J52" s="24">
        <v>3778853</v>
      </c>
      <c r="K52" s="24">
        <v>3388828</v>
      </c>
      <c r="L52" s="24">
        <v>2964429</v>
      </c>
      <c r="M52" s="24">
        <v>3166931</v>
      </c>
      <c r="N52" s="24">
        <v>3557759</v>
      </c>
      <c r="O52" s="24">
        <v>3398132</v>
      </c>
      <c r="P52" s="24">
        <v>3436139</v>
      </c>
      <c r="Q52" s="80" t="s">
        <v>564</v>
      </c>
      <c r="R52" s="247" t="s">
        <v>568</v>
      </c>
      <c r="S52" s="25">
        <v>11118446</v>
      </c>
      <c r="T52" s="25">
        <v>11004011</v>
      </c>
      <c r="U52" s="25">
        <v>8563164</v>
      </c>
      <c r="V52" s="25">
        <v>8707426</v>
      </c>
      <c r="W52" s="25">
        <v>8799810</v>
      </c>
      <c r="X52" s="25">
        <v>8681538</v>
      </c>
      <c r="Y52" s="25">
        <v>8740940</v>
      </c>
      <c r="Z52" s="25">
        <v>9010999</v>
      </c>
      <c r="AA52" s="25">
        <v>9122226</v>
      </c>
      <c r="AB52" s="25">
        <v>8732840</v>
      </c>
    </row>
    <row r="53" spans="1:28">
      <c r="A53" s="71" t="s">
        <v>270</v>
      </c>
      <c r="B53" s="223" t="s">
        <v>271</v>
      </c>
      <c r="C53" s="24">
        <v>917764</v>
      </c>
      <c r="D53" s="24">
        <v>1102197</v>
      </c>
      <c r="E53" s="24">
        <v>1085394</v>
      </c>
      <c r="F53" s="24">
        <v>1125204</v>
      </c>
      <c r="G53" s="24">
        <v>1084605</v>
      </c>
      <c r="H53" s="24">
        <v>3811224</v>
      </c>
      <c r="I53" s="24">
        <v>4029090</v>
      </c>
      <c r="J53" s="24">
        <v>4219849</v>
      </c>
      <c r="K53" s="24">
        <v>4328759</v>
      </c>
      <c r="L53" s="24">
        <v>4349736</v>
      </c>
      <c r="M53" s="24">
        <v>4390240</v>
      </c>
      <c r="N53" s="24">
        <v>4371487</v>
      </c>
      <c r="O53" s="24">
        <v>4097592</v>
      </c>
      <c r="P53" s="24">
        <v>4198159</v>
      </c>
      <c r="Q53" s="71" t="s">
        <v>565</v>
      </c>
      <c r="R53" s="248" t="s">
        <v>569</v>
      </c>
      <c r="S53" s="24">
        <v>4030839</v>
      </c>
      <c r="T53" s="24">
        <v>4174519</v>
      </c>
      <c r="U53" s="24">
        <v>4308717</v>
      </c>
      <c r="V53" s="24">
        <v>4398187</v>
      </c>
      <c r="W53" s="24">
        <v>4465679</v>
      </c>
      <c r="X53" s="24">
        <v>4312606</v>
      </c>
      <c r="Y53" s="24">
        <v>4373172</v>
      </c>
      <c r="Z53" s="24">
        <v>4623837</v>
      </c>
      <c r="AA53" s="24">
        <v>4707276</v>
      </c>
      <c r="AB53" s="24">
        <v>4389269</v>
      </c>
    </row>
    <row r="54" spans="1:28">
      <c r="A54" s="69" t="s">
        <v>252</v>
      </c>
      <c r="B54" s="214" t="s">
        <v>253</v>
      </c>
      <c r="C54" s="24">
        <v>16286784</v>
      </c>
      <c r="D54" s="24">
        <v>16666421</v>
      </c>
      <c r="E54" s="24">
        <v>17190783</v>
      </c>
      <c r="F54" s="24">
        <v>17533570</v>
      </c>
      <c r="G54" s="24">
        <v>18122828</v>
      </c>
      <c r="H54" s="24">
        <v>28232397</v>
      </c>
      <c r="I54" s="24">
        <v>28319879</v>
      </c>
      <c r="J54" s="24">
        <v>30371955</v>
      </c>
      <c r="K54" s="24">
        <v>30507286</v>
      </c>
      <c r="L54" s="24">
        <v>31055146</v>
      </c>
      <c r="M54" s="24">
        <v>31099354</v>
      </c>
      <c r="N54" s="24">
        <v>31476050</v>
      </c>
      <c r="O54" s="24">
        <v>30871200</v>
      </c>
      <c r="P54" s="24">
        <v>30922399</v>
      </c>
      <c r="Q54" s="71" t="s">
        <v>566</v>
      </c>
      <c r="R54" s="248" t="s">
        <v>570</v>
      </c>
      <c r="S54" s="24">
        <v>3099788</v>
      </c>
      <c r="T54" s="24">
        <v>6822060</v>
      </c>
      <c r="U54" s="24">
        <v>4248334</v>
      </c>
      <c r="V54" s="24">
        <v>4302796</v>
      </c>
      <c r="W54" s="24">
        <v>4326601</v>
      </c>
      <c r="X54" s="24">
        <v>4360251</v>
      </c>
      <c r="Y54" s="24">
        <v>4357831</v>
      </c>
      <c r="Z54" s="24">
        <v>4378719</v>
      </c>
      <c r="AA54" s="24">
        <v>4401944</v>
      </c>
      <c r="AB54" s="24">
        <v>4328560</v>
      </c>
    </row>
    <row r="55" spans="1:28">
      <c r="A55" s="70" t="s">
        <v>272</v>
      </c>
      <c r="B55" s="222" t="s">
        <v>386</v>
      </c>
      <c r="C55" s="24">
        <v>9604506</v>
      </c>
      <c r="D55" s="24">
        <v>9763850</v>
      </c>
      <c r="E55" s="24">
        <v>9979430</v>
      </c>
      <c r="F55" s="24">
        <v>10087819</v>
      </c>
      <c r="G55" s="24">
        <v>10519893</v>
      </c>
      <c r="H55" s="24">
        <v>19457605</v>
      </c>
      <c r="I55" s="24">
        <v>19251101</v>
      </c>
      <c r="J55" s="24">
        <v>21148995</v>
      </c>
      <c r="K55" s="24">
        <v>21215018</v>
      </c>
      <c r="L55" s="24">
        <v>21679049</v>
      </c>
      <c r="M55" s="24">
        <v>21624400</v>
      </c>
      <c r="N55" s="24">
        <v>21885691</v>
      </c>
      <c r="O55" s="24">
        <v>21415572</v>
      </c>
      <c r="P55" s="24">
        <v>21446464</v>
      </c>
      <c r="Q55" s="71" t="s">
        <v>567</v>
      </c>
      <c r="R55" s="248" t="s">
        <v>571</v>
      </c>
      <c r="S55" s="24">
        <v>3987819</v>
      </c>
      <c r="T55" s="24">
        <v>7432</v>
      </c>
      <c r="U55" s="24">
        <v>6113</v>
      </c>
      <c r="V55" s="24">
        <v>6443</v>
      </c>
      <c r="W55" s="24">
        <v>7530</v>
      </c>
      <c r="X55" s="24">
        <v>8681</v>
      </c>
      <c r="Y55" s="24">
        <v>9937</v>
      </c>
      <c r="Z55" s="24">
        <v>8443</v>
      </c>
      <c r="AA55" s="24">
        <v>13006</v>
      </c>
      <c r="AB55" s="24">
        <v>15011</v>
      </c>
    </row>
    <row r="56" spans="1:28">
      <c r="A56" s="72" t="s">
        <v>273</v>
      </c>
      <c r="B56" s="224" t="s">
        <v>274</v>
      </c>
      <c r="C56" s="24">
        <v>8110185</v>
      </c>
      <c r="D56" s="24">
        <v>8166188</v>
      </c>
      <c r="E56" s="24">
        <v>8277992</v>
      </c>
      <c r="F56" s="24">
        <v>8340820</v>
      </c>
      <c r="G56" s="24">
        <v>8690410</v>
      </c>
      <c r="H56" s="24">
        <v>14820881</v>
      </c>
      <c r="I56" s="24">
        <v>14572591</v>
      </c>
      <c r="J56" s="24">
        <v>14722641</v>
      </c>
      <c r="K56" s="24">
        <v>14712428</v>
      </c>
      <c r="L56" s="24">
        <v>15004469</v>
      </c>
      <c r="M56" s="24">
        <v>14861402</v>
      </c>
      <c r="N56" s="24">
        <v>15005546</v>
      </c>
      <c r="O56" s="24">
        <v>14584510</v>
      </c>
      <c r="P56" s="24">
        <v>14359794</v>
      </c>
      <c r="Q56" s="80" t="s">
        <v>537</v>
      </c>
      <c r="R56" s="247" t="s">
        <v>538</v>
      </c>
      <c r="S56" s="25">
        <v>183410</v>
      </c>
      <c r="T56" s="25">
        <v>172173</v>
      </c>
      <c r="U56" s="25">
        <v>126404</v>
      </c>
      <c r="V56" s="25">
        <v>123831</v>
      </c>
      <c r="W56" s="25">
        <v>120405</v>
      </c>
      <c r="X56" s="25">
        <v>190073</v>
      </c>
      <c r="Y56" s="25">
        <v>167119</v>
      </c>
      <c r="Z56" s="25">
        <v>154877</v>
      </c>
      <c r="AA56" s="25">
        <v>135608</v>
      </c>
      <c r="AB56" s="25">
        <v>129915</v>
      </c>
    </row>
    <row r="57" spans="1:28">
      <c r="A57" s="70" t="s">
        <v>275</v>
      </c>
      <c r="B57" s="222" t="s">
        <v>387</v>
      </c>
      <c r="C57" s="24">
        <v>1309634</v>
      </c>
      <c r="D57" s="24">
        <v>1312720</v>
      </c>
      <c r="E57" s="24">
        <v>1381977</v>
      </c>
      <c r="F57" s="24">
        <v>1414479</v>
      </c>
      <c r="G57" s="24">
        <v>1415959</v>
      </c>
      <c r="H57" s="24">
        <v>2313295</v>
      </c>
      <c r="I57" s="24">
        <v>2362642</v>
      </c>
      <c r="J57" s="24">
        <v>2352245</v>
      </c>
      <c r="K57" s="24">
        <v>2291749</v>
      </c>
      <c r="L57" s="24">
        <v>2220268</v>
      </c>
      <c r="M57" s="24">
        <v>2218735</v>
      </c>
      <c r="N57" s="24">
        <v>2251724</v>
      </c>
      <c r="O57" s="24">
        <v>2135029</v>
      </c>
      <c r="P57" s="24">
        <v>2031545</v>
      </c>
      <c r="Q57" s="71" t="s">
        <v>526</v>
      </c>
      <c r="R57" s="248" t="s">
        <v>527</v>
      </c>
      <c r="S57" s="24">
        <v>103747</v>
      </c>
      <c r="T57" s="24">
        <v>88626</v>
      </c>
      <c r="U57" s="24">
        <v>63041</v>
      </c>
      <c r="V57" s="24">
        <v>64766</v>
      </c>
      <c r="W57" s="24">
        <v>63702</v>
      </c>
      <c r="X57" s="24">
        <v>48738</v>
      </c>
      <c r="Y57" s="24">
        <v>51594</v>
      </c>
      <c r="Z57" s="24">
        <v>47097</v>
      </c>
      <c r="AA57" s="24">
        <v>34931</v>
      </c>
      <c r="AB57" s="24">
        <v>93583</v>
      </c>
    </row>
    <row r="58" spans="1:28">
      <c r="A58" s="70" t="s">
        <v>276</v>
      </c>
      <c r="B58" s="222" t="s">
        <v>388</v>
      </c>
      <c r="C58" s="24">
        <v>5372644</v>
      </c>
      <c r="D58" s="24">
        <v>5589851</v>
      </c>
      <c r="E58" s="24">
        <v>5829376</v>
      </c>
      <c r="F58" s="24">
        <v>6031272</v>
      </c>
      <c r="G58" s="24">
        <v>6186976</v>
      </c>
      <c r="H58" s="24">
        <v>6461497</v>
      </c>
      <c r="I58" s="24">
        <v>6706136</v>
      </c>
      <c r="J58" s="24">
        <v>6870715</v>
      </c>
      <c r="K58" s="24">
        <v>7000519</v>
      </c>
      <c r="L58" s="24">
        <v>7155829</v>
      </c>
      <c r="M58" s="24">
        <v>7256219</v>
      </c>
      <c r="N58" s="24">
        <v>7338635</v>
      </c>
      <c r="O58" s="24">
        <v>7320599</v>
      </c>
      <c r="P58" s="24">
        <v>7444390</v>
      </c>
      <c r="Q58" s="71" t="s">
        <v>528</v>
      </c>
      <c r="R58" s="248" t="s">
        <v>529</v>
      </c>
      <c r="S58" s="24">
        <v>49120</v>
      </c>
      <c r="T58" s="24">
        <v>44862</v>
      </c>
      <c r="U58" s="24">
        <v>42785</v>
      </c>
      <c r="V58" s="24">
        <v>39940</v>
      </c>
      <c r="W58" s="24">
        <v>37461</v>
      </c>
      <c r="X58" s="24">
        <v>36056</v>
      </c>
      <c r="Y58" s="24">
        <v>33375</v>
      </c>
      <c r="Z58" s="24">
        <v>35764</v>
      </c>
      <c r="AA58" s="24">
        <v>34726</v>
      </c>
      <c r="AB58" s="24">
        <v>35635</v>
      </c>
    </row>
    <row r="59" spans="1:28">
      <c r="A59" s="69" t="s">
        <v>414</v>
      </c>
      <c r="B59" s="214" t="s">
        <v>260</v>
      </c>
      <c r="C59" s="24">
        <v>238612</v>
      </c>
      <c r="D59" s="24">
        <v>238432</v>
      </c>
      <c r="E59" s="24">
        <v>231630</v>
      </c>
      <c r="F59" s="24">
        <v>215802</v>
      </c>
      <c r="G59" s="24">
        <v>196331</v>
      </c>
      <c r="H59" s="24">
        <v>198848</v>
      </c>
      <c r="I59" s="24">
        <v>182300</v>
      </c>
      <c r="J59" s="24">
        <v>180339</v>
      </c>
      <c r="K59" s="24">
        <v>173811</v>
      </c>
      <c r="L59" s="24">
        <v>175898</v>
      </c>
      <c r="M59" s="24">
        <v>175248</v>
      </c>
      <c r="N59" s="24">
        <v>185097</v>
      </c>
      <c r="O59" s="24">
        <v>184056</v>
      </c>
      <c r="P59" s="24">
        <v>178412</v>
      </c>
      <c r="Q59" s="71" t="s">
        <v>530</v>
      </c>
      <c r="R59" s="248" t="s">
        <v>531</v>
      </c>
      <c r="S59" s="24">
        <v>30543</v>
      </c>
      <c r="T59" s="24">
        <v>38685</v>
      </c>
      <c r="U59" s="24">
        <v>20578</v>
      </c>
      <c r="V59" s="24">
        <v>19125</v>
      </c>
      <c r="W59" s="24">
        <v>19242</v>
      </c>
      <c r="X59" s="24">
        <v>105279</v>
      </c>
      <c r="Y59" s="24">
        <v>82150</v>
      </c>
      <c r="Z59" s="24">
        <v>72016</v>
      </c>
      <c r="AA59" s="24">
        <v>65951</v>
      </c>
      <c r="AB59" s="24">
        <v>697</v>
      </c>
    </row>
    <row r="60" spans="1:28">
      <c r="A60" s="69" t="s">
        <v>415</v>
      </c>
      <c r="B60" s="214" t="s">
        <v>261</v>
      </c>
      <c r="C60" s="24">
        <v>129115</v>
      </c>
      <c r="D60" s="24">
        <v>114785</v>
      </c>
      <c r="E60" s="24">
        <v>117935</v>
      </c>
      <c r="F60" s="24">
        <v>73479</v>
      </c>
      <c r="G60" s="24">
        <v>52818</v>
      </c>
      <c r="H60" s="24">
        <v>193689</v>
      </c>
      <c r="I60" s="24">
        <v>350858</v>
      </c>
      <c r="J60" s="24">
        <v>387008</v>
      </c>
      <c r="K60" s="24">
        <v>284201</v>
      </c>
      <c r="L60" s="24">
        <v>281772</v>
      </c>
      <c r="M60" s="24">
        <v>334867</v>
      </c>
      <c r="N60" s="24">
        <v>392790</v>
      </c>
      <c r="O60" s="24">
        <v>493352</v>
      </c>
      <c r="P60" s="24">
        <v>807140</v>
      </c>
      <c r="Q60" s="80" t="s">
        <v>539</v>
      </c>
      <c r="R60" s="247" t="s">
        <v>540</v>
      </c>
      <c r="S60" s="25">
        <v>3435670</v>
      </c>
      <c r="T60" s="25">
        <v>3047519</v>
      </c>
      <c r="U60" s="25">
        <v>3098424</v>
      </c>
      <c r="V60" s="25">
        <v>3275400</v>
      </c>
      <c r="W60" s="25">
        <v>3364530</v>
      </c>
      <c r="X60" s="25">
        <v>3561739</v>
      </c>
      <c r="Y60" s="25">
        <v>3566658</v>
      </c>
      <c r="Z60" s="25">
        <v>3762432</v>
      </c>
      <c r="AA60" s="25">
        <v>3917847</v>
      </c>
      <c r="AB60" s="25">
        <v>3995444</v>
      </c>
    </row>
    <row r="61" spans="1:28">
      <c r="A61" s="69" t="s">
        <v>416</v>
      </c>
      <c r="B61" s="214" t="s">
        <v>417</v>
      </c>
      <c r="C61" s="24">
        <v>0</v>
      </c>
      <c r="D61" s="24">
        <v>0</v>
      </c>
      <c r="E61" s="24">
        <v>0</v>
      </c>
      <c r="F61" s="24">
        <v>0</v>
      </c>
      <c r="G61" s="24">
        <v>0</v>
      </c>
      <c r="H61" s="24">
        <v>1941494</v>
      </c>
      <c r="I61" s="24">
        <v>2075696</v>
      </c>
      <c r="J61" s="24">
        <v>2238692</v>
      </c>
      <c r="K61" s="24">
        <v>2308477</v>
      </c>
      <c r="L61" s="24">
        <v>2485468</v>
      </c>
      <c r="M61" s="24">
        <v>2585565</v>
      </c>
      <c r="N61" s="24">
        <v>2781439</v>
      </c>
      <c r="O61" s="24">
        <v>2809559</v>
      </c>
      <c r="P61" s="24">
        <v>2653874</v>
      </c>
      <c r="R61" s="249"/>
    </row>
    <row r="62" spans="1:28" ht="25.5">
      <c r="A62" s="173" t="s">
        <v>277</v>
      </c>
      <c r="B62" s="225" t="s">
        <v>278</v>
      </c>
      <c r="C62" s="172">
        <v>27728278</v>
      </c>
      <c r="D62" s="172">
        <v>30280945</v>
      </c>
      <c r="E62" s="172">
        <v>31181911</v>
      </c>
      <c r="F62" s="172">
        <v>31062312</v>
      </c>
      <c r="G62" s="172">
        <v>31365551</v>
      </c>
      <c r="H62" s="172">
        <v>52194582</v>
      </c>
      <c r="I62" s="172">
        <v>52950518</v>
      </c>
      <c r="J62" s="172">
        <v>55275643</v>
      </c>
      <c r="K62" s="172">
        <v>55730776</v>
      </c>
      <c r="L62" s="172">
        <v>56601313</v>
      </c>
      <c r="M62" s="172">
        <v>57098367</v>
      </c>
      <c r="N62" s="172">
        <v>58077227</v>
      </c>
      <c r="O62" s="172">
        <v>58663643</v>
      </c>
      <c r="P62" s="172">
        <v>58858222</v>
      </c>
      <c r="Q62" s="173" t="s">
        <v>541</v>
      </c>
      <c r="R62" s="250" t="s">
        <v>542</v>
      </c>
      <c r="S62" s="172">
        <v>59359615</v>
      </c>
      <c r="T62" s="172">
        <v>55752348</v>
      </c>
      <c r="U62" s="172">
        <v>52910449</v>
      </c>
      <c r="V62" s="172">
        <v>53444089</v>
      </c>
      <c r="W62" s="172">
        <v>54374021</v>
      </c>
      <c r="X62" s="172">
        <v>74054662</v>
      </c>
      <c r="Y62" s="172">
        <v>75311732</v>
      </c>
      <c r="Z62" s="172">
        <v>73990743</v>
      </c>
      <c r="AA62" s="172">
        <v>75550387</v>
      </c>
      <c r="AB62" s="172">
        <v>75064852</v>
      </c>
    </row>
    <row r="63" spans="1:28" ht="15.75" thickBot="1">
      <c r="A63" s="69" t="s">
        <v>279</v>
      </c>
      <c r="B63" s="214" t="s">
        <v>280</v>
      </c>
      <c r="C63" s="75">
        <v>-1269891</v>
      </c>
      <c r="D63" s="75">
        <v>-1362248</v>
      </c>
      <c r="E63" s="75">
        <v>-1387772</v>
      </c>
      <c r="F63" s="75">
        <v>-1430389</v>
      </c>
      <c r="G63" s="75">
        <v>-1488286</v>
      </c>
      <c r="H63" s="75">
        <v>-2659921</v>
      </c>
      <c r="I63" s="75">
        <v>-2748888</v>
      </c>
      <c r="J63" s="75">
        <v>-3006099</v>
      </c>
      <c r="K63" s="75">
        <v>-3017621</v>
      </c>
      <c r="L63" s="75">
        <v>-2925543</v>
      </c>
      <c r="M63" s="75">
        <v>-2886566</v>
      </c>
      <c r="N63" s="75">
        <v>-3001356</v>
      </c>
      <c r="O63" s="75">
        <v>-2778821</v>
      </c>
      <c r="P63" s="75">
        <v>-2817640</v>
      </c>
      <c r="Q63" s="69" t="s">
        <v>279</v>
      </c>
      <c r="R63" s="323" t="s">
        <v>543</v>
      </c>
      <c r="S63" s="75">
        <v>-2812828</v>
      </c>
      <c r="T63" s="75">
        <v>-2784780</v>
      </c>
      <c r="U63" s="75">
        <v>-3410091</v>
      </c>
      <c r="V63" s="75">
        <v>-2823437</v>
      </c>
      <c r="W63" s="75">
        <v>-2702511</v>
      </c>
      <c r="X63" s="75">
        <v>-3056961</v>
      </c>
      <c r="Y63" s="75">
        <v>-3100837</v>
      </c>
      <c r="Z63" s="75">
        <v>-3133555</v>
      </c>
      <c r="AA63" s="75">
        <v>-3354175</v>
      </c>
      <c r="AB63" s="75">
        <v>-3228209</v>
      </c>
    </row>
    <row r="64" spans="1:28" ht="26.25" thickTop="1">
      <c r="A64" s="173" t="s">
        <v>281</v>
      </c>
      <c r="B64" s="225" t="s">
        <v>282</v>
      </c>
      <c r="C64" s="172">
        <v>26458387</v>
      </c>
      <c r="D64" s="172">
        <v>28918697</v>
      </c>
      <c r="E64" s="172">
        <v>29794139</v>
      </c>
      <c r="F64" s="172">
        <v>29631923</v>
      </c>
      <c r="G64" s="172">
        <v>29877265</v>
      </c>
      <c r="H64" s="172">
        <v>49534661</v>
      </c>
      <c r="I64" s="172">
        <v>50201630</v>
      </c>
      <c r="J64" s="172">
        <v>52269544</v>
      </c>
      <c r="K64" s="172">
        <v>52713155</v>
      </c>
      <c r="L64" s="172">
        <v>53675770</v>
      </c>
      <c r="M64" s="172">
        <v>54211801</v>
      </c>
      <c r="N64" s="172">
        <v>55075871</v>
      </c>
      <c r="O64" s="172">
        <v>55884822</v>
      </c>
      <c r="P64" s="172">
        <v>56040582</v>
      </c>
      <c r="Q64" s="173" t="s">
        <v>544</v>
      </c>
      <c r="R64" s="250" t="s">
        <v>545</v>
      </c>
      <c r="S64" s="172">
        <v>56546787</v>
      </c>
      <c r="T64" s="172">
        <v>52967568</v>
      </c>
      <c r="U64" s="172">
        <v>49500358</v>
      </c>
      <c r="V64" s="172">
        <v>50620652</v>
      </c>
      <c r="W64" s="172">
        <v>51671510</v>
      </c>
      <c r="X64" s="172">
        <v>70997701</v>
      </c>
      <c r="Y64" s="172">
        <v>72210895</v>
      </c>
      <c r="Z64" s="172">
        <v>70857188</v>
      </c>
      <c r="AA64" s="172">
        <v>72196212</v>
      </c>
      <c r="AB64" s="172">
        <v>71836643</v>
      </c>
    </row>
    <row r="65" spans="1:28">
      <c r="R65" s="249"/>
    </row>
    <row r="66" spans="1:28" ht="66.75" customHeight="1">
      <c r="A66" s="233" t="s">
        <v>455</v>
      </c>
      <c r="B66" s="233" t="s">
        <v>456</v>
      </c>
      <c r="C66" s="197" t="s">
        <v>11</v>
      </c>
      <c r="D66" s="197" t="s">
        <v>10</v>
      </c>
      <c r="E66" s="197" t="s">
        <v>9</v>
      </c>
      <c r="F66" s="197" t="s">
        <v>8</v>
      </c>
      <c r="G66" s="197" t="s">
        <v>7</v>
      </c>
      <c r="H66" s="197" t="s">
        <v>6</v>
      </c>
      <c r="I66" s="197" t="s">
        <v>367</v>
      </c>
      <c r="J66" s="197" t="s">
        <v>379</v>
      </c>
      <c r="K66" s="197" t="s">
        <v>400</v>
      </c>
      <c r="L66" s="197" t="s">
        <v>418</v>
      </c>
      <c r="M66" s="197" t="s">
        <v>430</v>
      </c>
      <c r="N66" s="197" t="s">
        <v>437</v>
      </c>
      <c r="O66" s="197" t="s">
        <v>439</v>
      </c>
      <c r="P66" s="197" t="s">
        <v>441</v>
      </c>
      <c r="Q66" s="233" t="s">
        <v>455</v>
      </c>
      <c r="R66" s="233" t="s">
        <v>456</v>
      </c>
      <c r="S66" s="197" t="s">
        <v>445</v>
      </c>
      <c r="T66" s="197" t="s">
        <v>449</v>
      </c>
      <c r="U66" s="197" t="s">
        <v>451</v>
      </c>
      <c r="V66" s="197">
        <v>43281</v>
      </c>
      <c r="W66" s="197">
        <v>43373</v>
      </c>
      <c r="X66" s="197">
        <v>43465</v>
      </c>
      <c r="Y66" s="197">
        <v>43555</v>
      </c>
      <c r="Z66" s="197">
        <v>43646</v>
      </c>
      <c r="AA66" s="197">
        <v>43738</v>
      </c>
      <c r="AB66" s="197">
        <v>43830</v>
      </c>
    </row>
    <row r="67" spans="1:28">
      <c r="A67" s="173" t="s">
        <v>277</v>
      </c>
      <c r="B67" s="225" t="s">
        <v>278</v>
      </c>
      <c r="Q67" s="173" t="s">
        <v>546</v>
      </c>
      <c r="R67" s="250" t="s">
        <v>278</v>
      </c>
      <c r="S67" s="172"/>
      <c r="T67" s="172"/>
      <c r="U67" s="172">
        <v>2885134</v>
      </c>
      <c r="V67" s="172">
        <v>2760974</v>
      </c>
      <c r="W67" s="172">
        <v>2652548</v>
      </c>
      <c r="X67" s="172">
        <v>2540420</v>
      </c>
      <c r="Y67" s="172">
        <v>2415027</v>
      </c>
      <c r="Z67" s="172">
        <v>2326034</v>
      </c>
      <c r="AA67" s="172">
        <v>2234908</v>
      </c>
      <c r="AB67" s="172">
        <v>2116564</v>
      </c>
    </row>
    <row r="68" spans="1:28">
      <c r="A68" s="173" t="s">
        <v>281</v>
      </c>
      <c r="B68" s="225" t="s">
        <v>282</v>
      </c>
      <c r="Q68" s="173" t="s">
        <v>547</v>
      </c>
      <c r="R68" s="250" t="s">
        <v>282</v>
      </c>
      <c r="S68" s="172"/>
      <c r="T68" s="172"/>
      <c r="U68" s="172">
        <v>2750954</v>
      </c>
      <c r="V68" s="172">
        <v>2636772</v>
      </c>
      <c r="W68" s="172">
        <v>2555133</v>
      </c>
      <c r="X68" s="172">
        <v>2416249</v>
      </c>
      <c r="Y68" s="172">
        <v>2283645</v>
      </c>
      <c r="Z68" s="172">
        <v>2182483</v>
      </c>
      <c r="AA68" s="172">
        <v>2069805</v>
      </c>
      <c r="AB68" s="172">
        <v>1974396</v>
      </c>
    </row>
    <row r="69" spans="1:28">
      <c r="AA69" s="54"/>
      <c r="AB69" s="54"/>
    </row>
    <row r="70" spans="1:28">
      <c r="AA70" s="54"/>
      <c r="AB70" s="54"/>
    </row>
    <row r="71" spans="1:28">
      <c r="Q71" t="s">
        <v>548</v>
      </c>
      <c r="S71" s="236"/>
      <c r="T71" s="236"/>
      <c r="AA71" s="54"/>
      <c r="AB71" s="54"/>
    </row>
    <row r="72" spans="1:28">
      <c r="Q72" t="s">
        <v>549</v>
      </c>
      <c r="S72" s="236"/>
      <c r="T72" s="236"/>
      <c r="AA72" s="54"/>
      <c r="AB72" s="54"/>
    </row>
    <row r="73" spans="1:28">
      <c r="AA73" s="54"/>
      <c r="AB73" s="54"/>
    </row>
    <row r="74" spans="1:28">
      <c r="AB74" s="54"/>
    </row>
  </sheetData>
  <mergeCells count="2">
    <mergeCell ref="AH3:AI3"/>
    <mergeCell ref="AK3:AL3"/>
  </mergeCells>
  <hyperlinks>
    <hyperlink ref="M1" location="'Table of Contents'!A1" display="Powrót do spisu treści"/>
    <hyperlink ref="N1" location="'Table of Contents'!A1" display="Back to table of content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8"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2">
    <tabColor rgb="FFB2E0B4"/>
    <pageSetUpPr fitToPage="1"/>
  </sheetPr>
  <dimension ref="A1:AF54"/>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9.85546875" customWidth="1"/>
    <col min="2" max="2" width="45.28515625" customWidth="1" outlineLevel="1"/>
    <col min="3" max="26" width="13.7109375" customWidth="1"/>
    <col min="27" max="27" width="13.28515625" bestFit="1" customWidth="1"/>
    <col min="28" max="28" width="10.28515625" bestFit="1" customWidth="1"/>
    <col min="29" max="29" width="1.7109375" customWidth="1"/>
    <col min="30" max="30" width="13.28515625" bestFit="1" customWidth="1"/>
    <col min="31" max="31" width="10.28515625" bestFit="1" customWidth="1"/>
    <col min="32" max="32" width="11.5703125" bestFit="1" customWidth="1"/>
  </cols>
  <sheetData>
    <row r="1" spans="1:32" s="1" customFormat="1" ht="15.75">
      <c r="A1" s="43" t="s">
        <v>0</v>
      </c>
      <c r="B1" s="43" t="s">
        <v>1</v>
      </c>
      <c r="C1" s="86"/>
      <c r="D1" s="86"/>
      <c r="E1" s="86"/>
      <c r="F1" s="86"/>
      <c r="G1" s="86"/>
      <c r="H1" s="86"/>
      <c r="I1" s="86"/>
      <c r="J1" s="86"/>
      <c r="K1" s="86"/>
      <c r="L1" s="86"/>
      <c r="M1" s="86"/>
      <c r="N1" s="86"/>
      <c r="O1" s="86"/>
      <c r="P1" s="86"/>
      <c r="Q1" s="86"/>
      <c r="R1" s="86"/>
      <c r="S1" s="86"/>
      <c r="T1" s="86"/>
      <c r="U1" s="12"/>
      <c r="V1" s="12"/>
      <c r="W1" s="12"/>
      <c r="X1" s="12"/>
      <c r="Y1" s="12"/>
      <c r="Z1" s="2"/>
      <c r="AA1" s="2"/>
      <c r="AB1" s="2"/>
      <c r="AC1" s="2"/>
      <c r="AD1" s="2"/>
      <c r="AE1" s="2"/>
      <c r="AF1" s="2"/>
    </row>
    <row r="2" spans="1:32" s="2" customFormat="1" ht="15.75">
      <c r="A2" s="57"/>
      <c r="B2" s="57"/>
      <c r="C2" s="86"/>
      <c r="D2" s="86"/>
      <c r="E2" s="86"/>
      <c r="F2" s="86"/>
      <c r="G2" s="86"/>
      <c r="H2" s="86"/>
      <c r="I2" s="86"/>
      <c r="J2" s="86"/>
      <c r="K2" s="86"/>
      <c r="L2" s="86"/>
      <c r="M2" s="86"/>
      <c r="N2" s="86"/>
      <c r="O2" s="86"/>
      <c r="P2" s="86"/>
      <c r="Q2" s="86"/>
      <c r="R2" s="86"/>
      <c r="S2" s="86"/>
      <c r="T2" s="86"/>
      <c r="U2" s="57"/>
      <c r="V2" s="57"/>
      <c r="W2" s="57"/>
      <c r="X2" s="57"/>
      <c r="Y2" s="57"/>
    </row>
    <row r="3" spans="1:32" s="2" customFormat="1">
      <c r="A3" s="13" t="s">
        <v>179</v>
      </c>
      <c r="B3" s="13" t="s">
        <v>180</v>
      </c>
      <c r="C3" s="13"/>
      <c r="D3" s="13"/>
      <c r="E3" s="13"/>
      <c r="F3" s="13"/>
      <c r="G3" s="13"/>
      <c r="H3" s="13"/>
      <c r="I3" s="13"/>
      <c r="J3" s="13"/>
      <c r="K3" s="13"/>
      <c r="L3" s="13"/>
      <c r="M3" s="13"/>
      <c r="N3" s="13"/>
      <c r="O3" s="13"/>
      <c r="P3" s="13"/>
      <c r="Q3" s="13"/>
      <c r="R3" s="13"/>
      <c r="S3" s="13"/>
      <c r="T3" s="13"/>
      <c r="U3" s="13"/>
      <c r="V3" s="13"/>
      <c r="W3" s="13"/>
      <c r="X3" s="13"/>
      <c r="Y3" s="13"/>
      <c r="AA3" s="310"/>
      <c r="AB3" s="310"/>
      <c r="AC3" s="61"/>
      <c r="AD3" s="310"/>
      <c r="AE3" s="310"/>
    </row>
    <row r="4" spans="1:32" ht="30" customHeight="1">
      <c r="A4" s="31" t="s">
        <v>428</v>
      </c>
      <c r="B4" s="31" t="s">
        <v>429</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2" ht="9.75" customHeight="1">
      <c r="A5" s="77"/>
      <c r="B5" s="301"/>
    </row>
    <row r="6" spans="1:32" ht="25.5">
      <c r="A6" s="78" t="s">
        <v>283</v>
      </c>
      <c r="B6" s="293" t="s">
        <v>284</v>
      </c>
      <c r="C6" s="79"/>
      <c r="D6" s="79"/>
      <c r="E6" s="79"/>
      <c r="F6" s="79"/>
      <c r="G6" s="79"/>
      <c r="H6" s="79"/>
      <c r="I6" s="79"/>
      <c r="J6" s="79"/>
      <c r="K6" s="79"/>
      <c r="L6" s="79"/>
      <c r="M6" s="79"/>
      <c r="N6" s="79"/>
      <c r="O6" s="79"/>
      <c r="P6" s="79"/>
      <c r="Q6" s="79"/>
      <c r="R6" s="79"/>
      <c r="S6" s="79"/>
      <c r="T6" s="79"/>
      <c r="U6" s="79"/>
      <c r="V6" s="79"/>
      <c r="W6" s="79"/>
      <c r="X6" s="79"/>
      <c r="Y6" s="79"/>
      <c r="Z6" s="79"/>
    </row>
    <row r="7" spans="1:32">
      <c r="A7" s="69" t="s">
        <v>277</v>
      </c>
      <c r="B7" s="285" t="s">
        <v>285</v>
      </c>
      <c r="C7" s="24">
        <v>75064852</v>
      </c>
      <c r="D7" s="24">
        <v>75550387</v>
      </c>
      <c r="E7" s="24">
        <v>73990743</v>
      </c>
      <c r="F7" s="24">
        <v>75311732</v>
      </c>
      <c r="G7" s="24">
        <v>74054662</v>
      </c>
      <c r="H7" s="24">
        <v>54374021</v>
      </c>
      <c r="I7" s="24">
        <v>53444089</v>
      </c>
      <c r="J7" s="24">
        <v>52910449</v>
      </c>
      <c r="K7" s="24">
        <v>55752348</v>
      </c>
      <c r="L7" s="24">
        <v>59359615</v>
      </c>
      <c r="M7" s="24">
        <v>58858222</v>
      </c>
      <c r="N7" s="24">
        <v>58663643</v>
      </c>
      <c r="O7" s="24">
        <v>58077227</v>
      </c>
      <c r="P7" s="24">
        <v>57098367</v>
      </c>
      <c r="Q7" s="24">
        <v>56601313</v>
      </c>
      <c r="R7" s="24">
        <v>55730776</v>
      </c>
      <c r="S7" s="24">
        <v>55275643</v>
      </c>
      <c r="T7" s="24">
        <v>52950518</v>
      </c>
      <c r="U7" s="24">
        <v>52194582</v>
      </c>
      <c r="V7" s="24">
        <v>31365551</v>
      </c>
      <c r="W7" s="24">
        <v>31062312</v>
      </c>
      <c r="X7" s="24">
        <v>31181911</v>
      </c>
      <c r="Y7" s="24">
        <v>30280945</v>
      </c>
      <c r="Z7" s="24">
        <v>27728278</v>
      </c>
    </row>
    <row r="8" spans="1:32" ht="15.75" thickBot="1">
      <c r="A8" s="69" t="s">
        <v>279</v>
      </c>
      <c r="B8" s="285" t="s">
        <v>280</v>
      </c>
      <c r="C8" s="75">
        <v>-3228209</v>
      </c>
      <c r="D8" s="75">
        <v>-3354175</v>
      </c>
      <c r="E8" s="75">
        <v>-3133555</v>
      </c>
      <c r="F8" s="75">
        <v>-3100837</v>
      </c>
      <c r="G8" s="75">
        <v>-3056961</v>
      </c>
      <c r="H8" s="75">
        <v>-2702511</v>
      </c>
      <c r="I8" s="75">
        <v>-2823437</v>
      </c>
      <c r="J8" s="75">
        <v>-3410091</v>
      </c>
      <c r="K8" s="75">
        <v>-2784780</v>
      </c>
      <c r="L8" s="75">
        <v>-2812828</v>
      </c>
      <c r="M8" s="75">
        <v>-2817640</v>
      </c>
      <c r="N8" s="75">
        <v>-2778821</v>
      </c>
      <c r="O8" s="75">
        <v>-3001356</v>
      </c>
      <c r="P8" s="75">
        <v>-2886566</v>
      </c>
      <c r="Q8" s="75">
        <v>-2925543</v>
      </c>
      <c r="R8" s="75">
        <v>-3017621</v>
      </c>
      <c r="S8" s="75">
        <v>-3006099</v>
      </c>
      <c r="T8" s="75">
        <v>-2748888</v>
      </c>
      <c r="U8" s="75">
        <v>-2659921</v>
      </c>
      <c r="V8" s="75">
        <v>-1488286</v>
      </c>
      <c r="W8" s="75">
        <v>-1430389</v>
      </c>
      <c r="X8" s="75">
        <v>-1387772</v>
      </c>
      <c r="Y8" s="75">
        <v>-1362248</v>
      </c>
      <c r="Z8" s="75">
        <v>-1269891</v>
      </c>
    </row>
    <row r="9" spans="1:32" ht="15.75" thickTop="1">
      <c r="A9" s="80" t="s">
        <v>281</v>
      </c>
      <c r="B9" s="293" t="s">
        <v>286</v>
      </c>
      <c r="C9" s="25">
        <v>71836643</v>
      </c>
      <c r="D9" s="25">
        <v>72196212</v>
      </c>
      <c r="E9" s="25">
        <v>70857188</v>
      </c>
      <c r="F9" s="25">
        <v>72210895</v>
      </c>
      <c r="G9" s="25">
        <v>70997701</v>
      </c>
      <c r="H9" s="25">
        <v>51671510</v>
      </c>
      <c r="I9" s="25">
        <v>50620652</v>
      </c>
      <c r="J9" s="25">
        <v>49500358</v>
      </c>
      <c r="K9" s="25">
        <v>52967568</v>
      </c>
      <c r="L9" s="25">
        <v>56546787</v>
      </c>
      <c r="M9" s="25">
        <v>56040582</v>
      </c>
      <c r="N9" s="25">
        <v>55884822</v>
      </c>
      <c r="O9" s="25">
        <f>O7+O8</f>
        <v>55075871</v>
      </c>
      <c r="P9" s="25">
        <f>P7+P8</f>
        <v>54211801</v>
      </c>
      <c r="Q9" s="25">
        <f>Q7+Q8</f>
        <v>53675770</v>
      </c>
      <c r="R9" s="25">
        <f>R7+R8</f>
        <v>52713155</v>
      </c>
      <c r="S9" s="25">
        <f t="shared" ref="S9:Z9" si="0">S7+S8</f>
        <v>52269544</v>
      </c>
      <c r="T9" s="25">
        <f t="shared" si="0"/>
        <v>50201630</v>
      </c>
      <c r="U9" s="25">
        <f t="shared" si="0"/>
        <v>49534661</v>
      </c>
      <c r="V9" s="25">
        <f t="shared" si="0"/>
        <v>29877265</v>
      </c>
      <c r="W9" s="25">
        <f t="shared" si="0"/>
        <v>29631923</v>
      </c>
      <c r="X9" s="25">
        <f t="shared" si="0"/>
        <v>29794139</v>
      </c>
      <c r="Y9" s="25">
        <f t="shared" si="0"/>
        <v>28918697</v>
      </c>
      <c r="Z9" s="25">
        <f t="shared" si="0"/>
        <v>26458387</v>
      </c>
    </row>
    <row r="10" spans="1:32">
      <c r="A10" s="77"/>
      <c r="B10" s="301"/>
    </row>
    <row r="11" spans="1:32" ht="25.5">
      <c r="A11" s="81" t="s">
        <v>424</v>
      </c>
      <c r="B11" s="302" t="s">
        <v>287</v>
      </c>
    </row>
    <row r="12" spans="1:32">
      <c r="A12" s="73" t="s">
        <v>288</v>
      </c>
      <c r="B12" s="285" t="s">
        <v>289</v>
      </c>
      <c r="C12" s="24">
        <v>70784876</v>
      </c>
      <c r="D12" s="24">
        <v>71249514</v>
      </c>
      <c r="E12" s="24">
        <v>69906645</v>
      </c>
      <c r="F12" s="24">
        <v>71240562</v>
      </c>
      <c r="G12" s="24">
        <v>69897074</v>
      </c>
      <c r="H12" s="24">
        <v>51024327</v>
      </c>
      <c r="I12" s="24">
        <v>49974866</v>
      </c>
      <c r="J12" s="24">
        <v>48843285</v>
      </c>
      <c r="K12" s="24">
        <v>51629424</v>
      </c>
      <c r="L12" s="24">
        <v>55149676</v>
      </c>
      <c r="M12" s="24">
        <v>54611931</v>
      </c>
      <c r="N12" s="24">
        <v>54461767</v>
      </c>
      <c r="O12" s="24">
        <v>53592870</v>
      </c>
      <c r="P12" s="24">
        <v>52867095</v>
      </c>
      <c r="Q12" s="24">
        <v>52291498</v>
      </c>
      <c r="R12" s="24">
        <v>51450875</v>
      </c>
      <c r="S12" s="24">
        <v>51073521</v>
      </c>
      <c r="T12" s="24">
        <v>48939745</v>
      </c>
      <c r="U12" s="24">
        <v>48241427</v>
      </c>
      <c r="V12" s="24">
        <v>28913351</v>
      </c>
      <c r="W12" s="24">
        <v>28609345</v>
      </c>
      <c r="X12" s="24">
        <v>28870334</v>
      </c>
      <c r="Y12" s="24">
        <v>27985226</v>
      </c>
      <c r="Z12" s="24">
        <v>25526978</v>
      </c>
    </row>
    <row r="13" spans="1:32">
      <c r="A13" s="73" t="s">
        <v>421</v>
      </c>
      <c r="B13" s="285" t="s">
        <v>425</v>
      </c>
      <c r="C13" s="23">
        <v>-943899</v>
      </c>
      <c r="D13" s="23">
        <v>-1047065</v>
      </c>
      <c r="E13" s="23">
        <v>-1007643</v>
      </c>
      <c r="F13" s="23">
        <v>-1035874</v>
      </c>
      <c r="G13" s="23">
        <v>-1019649</v>
      </c>
      <c r="H13" s="23">
        <v>-735968</v>
      </c>
      <c r="I13" s="23">
        <v>-712856</v>
      </c>
      <c r="J13" s="23">
        <v>-683513</v>
      </c>
      <c r="K13" s="23">
        <v>-290118</v>
      </c>
      <c r="L13" s="23">
        <v>-306623</v>
      </c>
      <c r="M13" s="23">
        <v>-305203</v>
      </c>
      <c r="N13" s="23">
        <v>-325801</v>
      </c>
      <c r="O13" s="23">
        <v>-315261</v>
      </c>
      <c r="P13" s="23">
        <v>-313280</v>
      </c>
      <c r="Q13" s="23">
        <v>-303397</v>
      </c>
      <c r="R13" s="23">
        <v>-311783</v>
      </c>
      <c r="S13" s="23">
        <v>-318483</v>
      </c>
      <c r="T13" s="23">
        <v>-304630</v>
      </c>
      <c r="U13" s="23">
        <v>-306729</v>
      </c>
      <c r="V13" s="23">
        <v>-220448</v>
      </c>
      <c r="W13" s="23">
        <v>-151524</v>
      </c>
      <c r="X13" s="23">
        <v>-117426</v>
      </c>
      <c r="Y13" s="23">
        <v>-117573</v>
      </c>
      <c r="Z13" s="23">
        <v>-106837</v>
      </c>
    </row>
    <row r="14" spans="1:32">
      <c r="A14" s="82" t="s">
        <v>290</v>
      </c>
      <c r="B14" s="293" t="s">
        <v>291</v>
      </c>
      <c r="C14" s="25">
        <v>69840977</v>
      </c>
      <c r="D14" s="25">
        <v>70202449</v>
      </c>
      <c r="E14" s="25">
        <v>68899002</v>
      </c>
      <c r="F14" s="25">
        <v>70204688</v>
      </c>
      <c r="G14" s="25">
        <v>68877425</v>
      </c>
      <c r="H14" s="25">
        <v>50288359</v>
      </c>
      <c r="I14" s="25">
        <v>49262010</v>
      </c>
      <c r="J14" s="25">
        <v>48159772</v>
      </c>
      <c r="K14" s="25">
        <v>51339306</v>
      </c>
      <c r="L14" s="25">
        <v>54843053</v>
      </c>
      <c r="M14" s="25">
        <v>54306728</v>
      </c>
      <c r="N14" s="25">
        <v>54135966</v>
      </c>
      <c r="O14" s="25">
        <f>O12+O13</f>
        <v>53277609</v>
      </c>
      <c r="P14" s="25">
        <f>P12+P13</f>
        <v>52553815</v>
      </c>
      <c r="Q14" s="25">
        <f>Q12+Q13</f>
        <v>51988101</v>
      </c>
      <c r="R14" s="25">
        <f>R12+R13</f>
        <v>51139092</v>
      </c>
      <c r="S14" s="25">
        <f t="shared" ref="S14:Z14" si="1">S12+S13</f>
        <v>50755038</v>
      </c>
      <c r="T14" s="25">
        <f t="shared" si="1"/>
        <v>48635115</v>
      </c>
      <c r="U14" s="25">
        <f t="shared" si="1"/>
        <v>47934698</v>
      </c>
      <c r="V14" s="25">
        <f t="shared" si="1"/>
        <v>28692903</v>
      </c>
      <c r="W14" s="25">
        <f t="shared" si="1"/>
        <v>28457821</v>
      </c>
      <c r="X14" s="25">
        <f t="shared" si="1"/>
        <v>28752908</v>
      </c>
      <c r="Y14" s="25">
        <f t="shared" si="1"/>
        <v>27867653</v>
      </c>
      <c r="Z14" s="25">
        <f t="shared" si="1"/>
        <v>25420141</v>
      </c>
    </row>
    <row r="15" spans="1:32">
      <c r="A15" s="77"/>
      <c r="B15" s="301"/>
      <c r="C15" s="79"/>
      <c r="D15" s="79"/>
      <c r="E15" s="79"/>
      <c r="F15" s="79"/>
      <c r="G15" s="79"/>
      <c r="H15" s="79"/>
      <c r="I15" s="79"/>
      <c r="J15" s="79"/>
      <c r="K15" s="79"/>
      <c r="L15" s="79"/>
      <c r="M15" s="79"/>
      <c r="N15" s="79"/>
      <c r="O15" s="79"/>
      <c r="P15" s="79"/>
      <c r="Q15" s="79"/>
      <c r="R15" s="79"/>
      <c r="S15" s="79"/>
      <c r="T15" s="79"/>
      <c r="U15" s="79"/>
      <c r="V15" s="79"/>
      <c r="W15" s="79"/>
      <c r="X15" s="79"/>
      <c r="Y15" s="79"/>
      <c r="Z15" s="79"/>
    </row>
    <row r="16" spans="1:32" ht="25.5">
      <c r="A16" s="78" t="s">
        <v>423</v>
      </c>
      <c r="B16" s="302" t="s">
        <v>372</v>
      </c>
      <c r="C16" s="79"/>
      <c r="D16" s="79"/>
      <c r="E16" s="79"/>
      <c r="F16" s="79"/>
      <c r="G16" s="79"/>
      <c r="H16" s="79"/>
      <c r="I16" s="79"/>
      <c r="J16" s="79"/>
      <c r="K16" s="79"/>
      <c r="L16" s="79"/>
      <c r="M16" s="79"/>
      <c r="N16" s="79"/>
      <c r="O16" s="79"/>
      <c r="P16" s="79"/>
      <c r="Q16" s="79"/>
      <c r="R16" s="79"/>
      <c r="S16" s="79"/>
      <c r="T16" s="79"/>
      <c r="U16" s="79"/>
      <c r="V16" s="79"/>
      <c r="W16" s="79"/>
      <c r="X16" s="79"/>
      <c r="Y16" s="79"/>
      <c r="Z16" s="79"/>
    </row>
    <row r="17" spans="1:26">
      <c r="A17" s="69" t="s">
        <v>288</v>
      </c>
      <c r="B17" s="285" t="s">
        <v>289</v>
      </c>
      <c r="C17" s="24">
        <v>4279976</v>
      </c>
      <c r="D17" s="24">
        <v>4300873</v>
      </c>
      <c r="E17" s="24">
        <v>4084098</v>
      </c>
      <c r="F17" s="24">
        <v>4071170</v>
      </c>
      <c r="G17" s="24">
        <v>4157588</v>
      </c>
      <c r="H17" s="24">
        <v>3349694</v>
      </c>
      <c r="I17" s="24">
        <v>3469223</v>
      </c>
      <c r="J17" s="24">
        <v>4067164</v>
      </c>
      <c r="K17" s="24">
        <v>4122924</v>
      </c>
      <c r="L17" s="24">
        <v>4209939</v>
      </c>
      <c r="M17" s="24">
        <v>4246291</v>
      </c>
      <c r="N17" s="24">
        <v>4201876</v>
      </c>
      <c r="O17" s="24">
        <v>4484357</v>
      </c>
      <c r="P17" s="24">
        <v>4231272</v>
      </c>
      <c r="Q17" s="24">
        <v>4309815</v>
      </c>
      <c r="R17" s="24">
        <v>4279901</v>
      </c>
      <c r="S17" s="24">
        <v>4202122</v>
      </c>
      <c r="T17" s="24">
        <v>4010773</v>
      </c>
      <c r="U17" s="24">
        <v>3953155</v>
      </c>
      <c r="V17" s="24">
        <v>2452200</v>
      </c>
      <c r="W17" s="24">
        <v>2452967</v>
      </c>
      <c r="X17" s="24">
        <v>2311577</v>
      </c>
      <c r="Y17" s="24">
        <v>2295719</v>
      </c>
      <c r="Z17" s="24">
        <v>2201300</v>
      </c>
    </row>
    <row r="18" spans="1:26">
      <c r="A18" s="69" t="s">
        <v>421</v>
      </c>
      <c r="B18" s="285" t="s">
        <v>422</v>
      </c>
      <c r="C18" s="23">
        <v>-2284310</v>
      </c>
      <c r="D18" s="23">
        <v>-2307110</v>
      </c>
      <c r="E18" s="23">
        <v>-2125912</v>
      </c>
      <c r="F18" s="23">
        <v>-2064963</v>
      </c>
      <c r="G18" s="23">
        <v>-2037312</v>
      </c>
      <c r="H18" s="23">
        <v>-1966543</v>
      </c>
      <c r="I18" s="23">
        <v>-2110581</v>
      </c>
      <c r="J18" s="23">
        <v>-2726578</v>
      </c>
      <c r="K18" s="23">
        <v>-2494662</v>
      </c>
      <c r="L18" s="23">
        <v>-2506205</v>
      </c>
      <c r="M18" s="23">
        <v>-2512437</v>
      </c>
      <c r="N18" s="23">
        <v>-2453020</v>
      </c>
      <c r="O18" s="23">
        <v>-2686095</v>
      </c>
      <c r="P18" s="23">
        <v>-2573286</v>
      </c>
      <c r="Q18" s="23">
        <v>-2622146</v>
      </c>
      <c r="R18" s="23">
        <v>-2705838</v>
      </c>
      <c r="S18" s="23">
        <v>-2687616</v>
      </c>
      <c r="T18" s="23">
        <v>-2444258</v>
      </c>
      <c r="U18" s="23">
        <v>-2353192</v>
      </c>
      <c r="V18" s="23">
        <v>-1267838</v>
      </c>
      <c r="W18" s="23">
        <v>-1278865</v>
      </c>
      <c r="X18" s="23">
        <v>-1270346</v>
      </c>
      <c r="Y18" s="23">
        <v>-1244675</v>
      </c>
      <c r="Z18" s="23">
        <v>-1163054</v>
      </c>
    </row>
    <row r="19" spans="1:26">
      <c r="A19" s="80" t="s">
        <v>290</v>
      </c>
      <c r="B19" s="293" t="s">
        <v>291</v>
      </c>
      <c r="C19" s="25">
        <v>1995666</v>
      </c>
      <c r="D19" s="25">
        <v>1993763</v>
      </c>
      <c r="E19" s="25">
        <v>1958186</v>
      </c>
      <c r="F19" s="25">
        <v>2006207</v>
      </c>
      <c r="G19" s="25">
        <v>2120276</v>
      </c>
      <c r="H19" s="25">
        <v>1383151</v>
      </c>
      <c r="I19" s="25">
        <v>1358642</v>
      </c>
      <c r="J19" s="25">
        <v>1340586</v>
      </c>
      <c r="K19" s="25">
        <v>1628262</v>
      </c>
      <c r="L19" s="25">
        <v>1703734</v>
      </c>
      <c r="M19" s="25">
        <v>1733854</v>
      </c>
      <c r="N19" s="25">
        <v>1748856</v>
      </c>
      <c r="O19" s="25">
        <f>O17+O18</f>
        <v>1798262</v>
      </c>
      <c r="P19" s="25">
        <f>P17+P18</f>
        <v>1657986</v>
      </c>
      <c r="Q19" s="25">
        <f>Q17+Q18</f>
        <v>1687669</v>
      </c>
      <c r="R19" s="25">
        <f>R17+R18</f>
        <v>1574063</v>
      </c>
      <c r="S19" s="25">
        <f t="shared" ref="S19:Z19" si="2">S17+S18</f>
        <v>1514506</v>
      </c>
      <c r="T19" s="25">
        <f t="shared" si="2"/>
        <v>1566515</v>
      </c>
      <c r="U19" s="25">
        <f t="shared" si="2"/>
        <v>1599963</v>
      </c>
      <c r="V19" s="25">
        <f t="shared" si="2"/>
        <v>1184362</v>
      </c>
      <c r="W19" s="25">
        <f t="shared" si="2"/>
        <v>1174102</v>
      </c>
      <c r="X19" s="25">
        <f t="shared" si="2"/>
        <v>1041231</v>
      </c>
      <c r="Y19" s="25">
        <f t="shared" si="2"/>
        <v>1051044</v>
      </c>
      <c r="Z19" s="25">
        <f t="shared" si="2"/>
        <v>1038246</v>
      </c>
    </row>
    <row r="20" spans="1:26">
      <c r="A20" s="77"/>
      <c r="B20" s="301"/>
    </row>
    <row r="21" spans="1:26">
      <c r="A21" s="78" t="s">
        <v>373</v>
      </c>
      <c r="B21" s="302" t="s">
        <v>374</v>
      </c>
    </row>
    <row r="22" spans="1:26" ht="25.5">
      <c r="A22" s="69" t="s">
        <v>426</v>
      </c>
      <c r="B22" s="285" t="s">
        <v>375</v>
      </c>
      <c r="C22" s="111">
        <v>5.701704440848028E-2</v>
      </c>
      <c r="D22" s="111">
        <v>5.6927213357623171E-2</v>
      </c>
      <c r="E22" s="111">
        <v>5.5197418412192452E-2</v>
      </c>
      <c r="F22" s="111">
        <v>5.405758029837901E-2</v>
      </c>
      <c r="G22" s="111">
        <v>5.6142150780459983E-2</v>
      </c>
      <c r="H22" s="111">
        <v>6.1604676983517549E-2</v>
      </c>
      <c r="I22" s="111">
        <v>6.4913128185232982E-2</v>
      </c>
      <c r="J22" s="111">
        <v>7.6868824152295512E-2</v>
      </c>
      <c r="K22" s="111">
        <v>7.3950679171395611E-2</v>
      </c>
      <c r="L22" s="111">
        <v>7.0922612958321918E-2</v>
      </c>
      <c r="M22" s="111">
        <v>7.2144398109749222E-2</v>
      </c>
      <c r="N22" s="111">
        <v>7.162657798118674E-2</v>
      </c>
      <c r="O22" s="111">
        <v>7.7213689971802543E-2</v>
      </c>
      <c r="P22" s="111">
        <f>P17/P7</f>
        <v>7.4104956451731804E-2</v>
      </c>
      <c r="Q22" s="111">
        <f>Q17/Q7</f>
        <v>7.614337497789142E-2</v>
      </c>
      <c r="R22" s="111">
        <f t="shared" ref="R22:Z22" si="3">R17/R7</f>
        <v>7.6796005855005497E-2</v>
      </c>
      <c r="S22" s="111">
        <f t="shared" si="3"/>
        <v>7.6021223308067168E-2</v>
      </c>
      <c r="T22" s="111">
        <f t="shared" si="3"/>
        <v>7.5745680146131908E-2</v>
      </c>
      <c r="U22" s="111">
        <f t="shared" si="3"/>
        <v>7.5738799862407169E-2</v>
      </c>
      <c r="V22" s="111">
        <f t="shared" si="3"/>
        <v>7.8181314270551153E-2</v>
      </c>
      <c r="W22" s="111">
        <f t="shared" si="3"/>
        <v>7.896923448582964E-2</v>
      </c>
      <c r="X22" s="111">
        <f>X17/X7</f>
        <v>7.4131986330151473E-2</v>
      </c>
      <c r="Y22" s="111">
        <f t="shared" si="3"/>
        <v>7.5813981366829861E-2</v>
      </c>
      <c r="Z22" s="111">
        <f t="shared" si="3"/>
        <v>7.9388269260716446E-2</v>
      </c>
    </row>
    <row r="23" spans="1:26" ht="25.5">
      <c r="A23" s="69" t="s">
        <v>427</v>
      </c>
      <c r="B23" s="285" t="s">
        <v>376</v>
      </c>
      <c r="C23" s="26">
        <v>0.53372028254364046</v>
      </c>
      <c r="D23" s="26">
        <v>0.53642830188196677</v>
      </c>
      <c r="E23" s="26">
        <v>0.52053403223918726</v>
      </c>
      <c r="F23" s="26">
        <v>0.50721610740892664</v>
      </c>
      <c r="G23" s="26">
        <v>0.49002258039998192</v>
      </c>
      <c r="H23" s="26">
        <v>0.58708138713566071</v>
      </c>
      <c r="I23" s="26">
        <v>0.60837282584601793</v>
      </c>
      <c r="J23" s="26">
        <v>0.67038801484277499</v>
      </c>
      <c r="K23" s="26">
        <v>0.60507106121771825</v>
      </c>
      <c r="L23" s="26">
        <v>0.59530672534685181</v>
      </c>
      <c r="M23" s="26">
        <v>0.5916780079368088</v>
      </c>
      <c r="N23" s="26">
        <v>0.58379162069513713</v>
      </c>
      <c r="O23" s="26">
        <v>0.59899223010121627</v>
      </c>
      <c r="P23" s="26">
        <f>-P18/P17</f>
        <v>0.60815896496372723</v>
      </c>
      <c r="Q23" s="26">
        <f>-Q18/Q17</f>
        <v>0.60841265808393163</v>
      </c>
      <c r="R23" s="26">
        <f t="shared" ref="R23:Z23" si="4">-R18/R17</f>
        <v>0.63221976396182999</v>
      </c>
      <c r="S23" s="26">
        <f t="shared" si="4"/>
        <v>0.63958542850493161</v>
      </c>
      <c r="T23" s="26">
        <f t="shared" si="4"/>
        <v>0.60942317104458421</v>
      </c>
      <c r="U23" s="26">
        <f t="shared" si="4"/>
        <v>0.59526934815356347</v>
      </c>
      <c r="V23" s="26">
        <f t="shared" si="4"/>
        <v>0.51702063453225677</v>
      </c>
      <c r="W23" s="26">
        <f t="shared" si="4"/>
        <v>0.5213543435358079</v>
      </c>
      <c r="X23" s="26">
        <f>-X18/X17</f>
        <v>0.5495581587807804</v>
      </c>
      <c r="Y23" s="26">
        <f t="shared" si="4"/>
        <v>0.54217219093451763</v>
      </c>
      <c r="Z23" s="26">
        <f t="shared" si="4"/>
        <v>0.5283487030391133</v>
      </c>
    </row>
    <row r="24" spans="1:26">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row>
    <row r="25" spans="1:26">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row>
    <row r="26" spans="1:26">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row>
    <row r="27" spans="1:26">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row>
    <row r="28" spans="1:26">
      <c r="C28" s="150"/>
      <c r="D28" s="150"/>
      <c r="E28" s="150"/>
      <c r="F28" s="150"/>
      <c r="G28" s="150"/>
      <c r="H28" s="150"/>
      <c r="I28" s="150"/>
      <c r="J28" s="150"/>
      <c r="K28" s="150"/>
      <c r="L28" s="150"/>
      <c r="M28" s="150"/>
      <c r="N28" s="150"/>
      <c r="O28" s="150"/>
      <c r="P28" s="150"/>
      <c r="Q28" s="150"/>
      <c r="R28" s="150"/>
      <c r="S28" s="150"/>
      <c r="T28" s="150"/>
      <c r="U28" s="150"/>
      <c r="V28" s="150"/>
      <c r="W28" s="150"/>
      <c r="X28" s="150"/>
      <c r="Y28" s="150"/>
      <c r="Z28" s="150"/>
    </row>
    <row r="29" spans="1:26">
      <c r="C29" s="150"/>
      <c r="D29" s="150"/>
      <c r="E29" s="150"/>
      <c r="F29" s="150"/>
      <c r="G29" s="150"/>
      <c r="H29" s="150"/>
      <c r="I29" s="150"/>
      <c r="J29" s="150"/>
      <c r="K29" s="150"/>
      <c r="L29" s="150"/>
      <c r="M29" s="150"/>
      <c r="N29" s="150"/>
      <c r="O29" s="150"/>
      <c r="P29" s="150"/>
      <c r="Q29" s="150"/>
      <c r="R29" s="150"/>
      <c r="S29" s="150"/>
      <c r="T29" s="150"/>
      <c r="U29" s="150"/>
      <c r="V29" s="150"/>
      <c r="W29" s="150"/>
      <c r="X29" s="150"/>
      <c r="Y29" s="150"/>
      <c r="Z29" s="150"/>
    </row>
    <row r="31" spans="1:26">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row>
    <row r="32" spans="1:26" ht="18">
      <c r="A32" s="204" t="s">
        <v>447</v>
      </c>
    </row>
    <row r="34" spans="1:26">
      <c r="A34" s="13" t="s">
        <v>179</v>
      </c>
      <c r="B34" s="13" t="s">
        <v>180</v>
      </c>
    </row>
    <row r="35" spans="1:26" ht="30.6" customHeight="1">
      <c r="A35" s="233" t="s">
        <v>428</v>
      </c>
      <c r="B35" s="233" t="s">
        <v>429</v>
      </c>
      <c r="C35" s="197" t="s">
        <v>11</v>
      </c>
      <c r="D35" s="197" t="s">
        <v>10</v>
      </c>
      <c r="E35" s="197" t="s">
        <v>9</v>
      </c>
      <c r="F35" s="197" t="s">
        <v>8</v>
      </c>
      <c r="G35" s="197" t="s">
        <v>7</v>
      </c>
      <c r="H35" s="197" t="s">
        <v>6</v>
      </c>
      <c r="I35" s="197" t="s">
        <v>367</v>
      </c>
      <c r="J35" s="197" t="s">
        <v>379</v>
      </c>
      <c r="K35" s="197" t="s">
        <v>400</v>
      </c>
      <c r="L35" s="197" t="s">
        <v>418</v>
      </c>
      <c r="M35" s="197" t="s">
        <v>430</v>
      </c>
      <c r="N35" s="197" t="s">
        <v>437</v>
      </c>
      <c r="O35" s="197" t="s">
        <v>439</v>
      </c>
      <c r="P35" s="197" t="s">
        <v>441</v>
      </c>
      <c r="Q35" s="197" t="s">
        <v>445</v>
      </c>
      <c r="R35" s="197" t="s">
        <v>449</v>
      </c>
      <c r="S35" s="197" t="s">
        <v>451</v>
      </c>
      <c r="T35" s="197">
        <v>43281</v>
      </c>
      <c r="U35" s="197">
        <v>43373</v>
      </c>
      <c r="V35" s="197">
        <v>43464</v>
      </c>
      <c r="W35" s="197">
        <v>43555</v>
      </c>
      <c r="X35" s="197">
        <v>43646</v>
      </c>
      <c r="Y35" s="197">
        <v>43738</v>
      </c>
      <c r="Z35" s="197">
        <v>43830</v>
      </c>
    </row>
    <row r="36" spans="1:26">
      <c r="A36" s="77"/>
      <c r="B36" s="226"/>
    </row>
    <row r="37" spans="1:26" ht="25.5">
      <c r="A37" s="78" t="s">
        <v>283</v>
      </c>
      <c r="B37" s="221" t="s">
        <v>284</v>
      </c>
      <c r="C37" s="79"/>
      <c r="D37" s="79"/>
      <c r="E37" s="79"/>
      <c r="F37" s="79"/>
      <c r="G37" s="79"/>
      <c r="H37" s="79"/>
      <c r="I37" s="79"/>
      <c r="J37" s="79"/>
      <c r="K37" s="79"/>
      <c r="L37" s="79"/>
      <c r="M37" s="79"/>
      <c r="N37" s="79"/>
      <c r="O37" s="79"/>
      <c r="P37" s="79"/>
      <c r="Q37" s="79"/>
      <c r="R37" s="79"/>
      <c r="S37" s="79"/>
      <c r="T37" s="79"/>
      <c r="U37" s="79"/>
      <c r="V37" s="79"/>
      <c r="W37" s="79"/>
      <c r="X37" s="79"/>
      <c r="Y37" s="79"/>
      <c r="Z37" s="79"/>
    </row>
    <row r="38" spans="1:26">
      <c r="A38" s="69" t="s">
        <v>277</v>
      </c>
      <c r="B38" s="214" t="s">
        <v>285</v>
      </c>
      <c r="C38" s="24">
        <v>27728278</v>
      </c>
      <c r="D38" s="24">
        <v>30280945</v>
      </c>
      <c r="E38" s="24">
        <v>31181911</v>
      </c>
      <c r="F38" s="24">
        <v>31062312</v>
      </c>
      <c r="G38" s="24">
        <v>31365551</v>
      </c>
      <c r="H38" s="24">
        <v>52194582</v>
      </c>
      <c r="I38" s="24">
        <v>52950518</v>
      </c>
      <c r="J38" s="24">
        <v>55275643</v>
      </c>
      <c r="K38" s="24">
        <v>55730776</v>
      </c>
      <c r="L38" s="24">
        <v>56601313</v>
      </c>
      <c r="M38" s="24">
        <v>57098367</v>
      </c>
      <c r="N38" s="24">
        <v>58077227</v>
      </c>
      <c r="O38" s="24">
        <v>58663643</v>
      </c>
      <c r="P38" s="24">
        <v>58858222</v>
      </c>
      <c r="Q38" s="24">
        <v>59359615</v>
      </c>
      <c r="R38" s="24">
        <v>55752348</v>
      </c>
      <c r="S38" s="24">
        <v>52910449</v>
      </c>
      <c r="T38" s="24">
        <v>53444089</v>
      </c>
      <c r="U38" s="24">
        <v>54374021</v>
      </c>
      <c r="V38" s="24">
        <v>74054662</v>
      </c>
      <c r="W38" s="24">
        <v>75311732</v>
      </c>
      <c r="X38" s="24">
        <v>73990743</v>
      </c>
      <c r="Y38" s="24">
        <v>75550387</v>
      </c>
      <c r="Z38" s="24">
        <v>75064852</v>
      </c>
    </row>
    <row r="39" spans="1:26" ht="15.75" thickBot="1">
      <c r="A39" s="69" t="s">
        <v>279</v>
      </c>
      <c r="B39" s="214" t="s">
        <v>280</v>
      </c>
      <c r="C39" s="75">
        <v>-1269891</v>
      </c>
      <c r="D39" s="75">
        <v>-1362248</v>
      </c>
      <c r="E39" s="75">
        <v>-1387772</v>
      </c>
      <c r="F39" s="75">
        <v>-1430389</v>
      </c>
      <c r="G39" s="75">
        <v>-1488286</v>
      </c>
      <c r="H39" s="75">
        <v>-2659921</v>
      </c>
      <c r="I39" s="75">
        <v>-2748888</v>
      </c>
      <c r="J39" s="75">
        <v>-3006099</v>
      </c>
      <c r="K39" s="75">
        <v>-3017621</v>
      </c>
      <c r="L39" s="75">
        <v>-2925543</v>
      </c>
      <c r="M39" s="75">
        <v>-2886566</v>
      </c>
      <c r="N39" s="75">
        <v>-3001356</v>
      </c>
      <c r="O39" s="75">
        <v>-2778821</v>
      </c>
      <c r="P39" s="75">
        <v>-2817640</v>
      </c>
      <c r="Q39" s="75">
        <v>-2812828</v>
      </c>
      <c r="R39" s="75">
        <v>-2784780</v>
      </c>
      <c r="S39" s="75">
        <v>-3410091</v>
      </c>
      <c r="T39" s="75">
        <v>-2823437</v>
      </c>
      <c r="U39" s="75">
        <v>-2702511</v>
      </c>
      <c r="V39" s="75">
        <v>-3056961</v>
      </c>
      <c r="W39" s="75">
        <v>-3100837</v>
      </c>
      <c r="X39" s="75">
        <v>-3133555</v>
      </c>
      <c r="Y39" s="75">
        <v>-3354175</v>
      </c>
      <c r="Z39" s="75">
        <v>-3228209</v>
      </c>
    </row>
    <row r="40" spans="1:26" ht="15.75" thickTop="1">
      <c r="A40" s="80" t="s">
        <v>281</v>
      </c>
      <c r="B40" s="221" t="s">
        <v>286</v>
      </c>
      <c r="C40" s="25">
        <v>26458387</v>
      </c>
      <c r="D40" s="25">
        <v>28918697</v>
      </c>
      <c r="E40" s="25">
        <v>29794139</v>
      </c>
      <c r="F40" s="25">
        <v>29631923</v>
      </c>
      <c r="G40" s="25">
        <v>29877265</v>
      </c>
      <c r="H40" s="25">
        <v>49534661</v>
      </c>
      <c r="I40" s="25">
        <v>50201630</v>
      </c>
      <c r="J40" s="25">
        <v>52269544</v>
      </c>
      <c r="K40" s="25">
        <v>52713155</v>
      </c>
      <c r="L40" s="25">
        <v>53675770</v>
      </c>
      <c r="M40" s="25">
        <v>54211801</v>
      </c>
      <c r="N40" s="25">
        <v>55075871</v>
      </c>
      <c r="O40" s="25">
        <v>55884822</v>
      </c>
      <c r="P40" s="25">
        <v>56040582</v>
      </c>
      <c r="Q40" s="25">
        <v>56546787</v>
      </c>
      <c r="R40" s="25">
        <v>52967568</v>
      </c>
      <c r="S40" s="25">
        <v>49500358</v>
      </c>
      <c r="T40" s="25">
        <v>50620652</v>
      </c>
      <c r="U40" s="25">
        <v>51671510</v>
      </c>
      <c r="V40" s="25">
        <v>70997701</v>
      </c>
      <c r="W40" s="25">
        <v>72210895</v>
      </c>
      <c r="X40" s="25">
        <v>70857188</v>
      </c>
      <c r="Y40" s="25">
        <v>72196212</v>
      </c>
      <c r="Z40" s="25">
        <v>71836643</v>
      </c>
    </row>
    <row r="41" spans="1:26">
      <c r="A41" s="77"/>
      <c r="B41" s="226"/>
    </row>
    <row r="42" spans="1:26" ht="25.5">
      <c r="A42" s="81" t="s">
        <v>424</v>
      </c>
      <c r="B42" s="227" t="s">
        <v>287</v>
      </c>
    </row>
    <row r="43" spans="1:26">
      <c r="A43" s="73" t="s">
        <v>288</v>
      </c>
      <c r="B43" s="214" t="s">
        <v>289</v>
      </c>
      <c r="C43" s="24">
        <v>25526978</v>
      </c>
      <c r="D43" s="24">
        <v>27985226</v>
      </c>
      <c r="E43" s="24">
        <v>28870334</v>
      </c>
      <c r="F43" s="24">
        <v>28609345</v>
      </c>
      <c r="G43" s="24">
        <v>28913351</v>
      </c>
      <c r="H43" s="24">
        <v>48241427</v>
      </c>
      <c r="I43" s="24">
        <v>48939745</v>
      </c>
      <c r="J43" s="24">
        <v>51073521</v>
      </c>
      <c r="K43" s="24">
        <v>51450875</v>
      </c>
      <c r="L43" s="24">
        <v>52291498</v>
      </c>
      <c r="M43" s="24">
        <v>52867095</v>
      </c>
      <c r="N43" s="24">
        <v>53592870</v>
      </c>
      <c r="O43" s="24">
        <v>54461767</v>
      </c>
      <c r="P43" s="24">
        <v>54611931</v>
      </c>
      <c r="Q43" s="24">
        <v>55149676</v>
      </c>
      <c r="R43" s="24">
        <v>51629424</v>
      </c>
      <c r="S43" s="24">
        <v>48843285</v>
      </c>
      <c r="T43" s="24">
        <v>49974866</v>
      </c>
      <c r="U43" s="24">
        <v>51024327</v>
      </c>
      <c r="V43" s="24">
        <v>69897074</v>
      </c>
      <c r="W43" s="24">
        <v>71240562</v>
      </c>
      <c r="X43" s="24">
        <v>69906645</v>
      </c>
      <c r="Y43" s="24">
        <v>71249514</v>
      </c>
      <c r="Z43" s="24">
        <v>70784876</v>
      </c>
    </row>
    <row r="44" spans="1:26">
      <c r="A44" s="73" t="s">
        <v>421</v>
      </c>
      <c r="B44" s="214" t="s">
        <v>425</v>
      </c>
      <c r="C44" s="23">
        <v>-106837</v>
      </c>
      <c r="D44" s="23">
        <v>-117573</v>
      </c>
      <c r="E44" s="23">
        <v>-117426</v>
      </c>
      <c r="F44" s="23">
        <v>-151524</v>
      </c>
      <c r="G44" s="23">
        <v>-220448</v>
      </c>
      <c r="H44" s="23">
        <v>-306729</v>
      </c>
      <c r="I44" s="23">
        <v>-304630</v>
      </c>
      <c r="J44" s="23">
        <v>-318483</v>
      </c>
      <c r="K44" s="23">
        <v>-311783</v>
      </c>
      <c r="L44" s="23">
        <v>-303397</v>
      </c>
      <c r="M44" s="23">
        <v>-313280</v>
      </c>
      <c r="N44" s="23">
        <v>-315261</v>
      </c>
      <c r="O44" s="23">
        <v>-325801</v>
      </c>
      <c r="P44" s="23">
        <v>-305203</v>
      </c>
      <c r="Q44" s="23">
        <v>-306623</v>
      </c>
      <c r="R44" s="23">
        <v>-290118</v>
      </c>
      <c r="S44" s="23">
        <v>-683513</v>
      </c>
      <c r="T44" s="23">
        <v>-712856</v>
      </c>
      <c r="U44" s="23">
        <v>-735968</v>
      </c>
      <c r="V44" s="23">
        <v>-1019649</v>
      </c>
      <c r="W44" s="23">
        <v>-1035874</v>
      </c>
      <c r="X44" s="23">
        <v>-1007643</v>
      </c>
      <c r="Y44" s="23">
        <v>-1047065</v>
      </c>
      <c r="Z44" s="23">
        <v>-943899</v>
      </c>
    </row>
    <row r="45" spans="1:26">
      <c r="A45" s="82" t="s">
        <v>290</v>
      </c>
      <c r="B45" s="221" t="s">
        <v>291</v>
      </c>
      <c r="C45" s="25">
        <v>25420141</v>
      </c>
      <c r="D45" s="25">
        <v>27867653</v>
      </c>
      <c r="E45" s="25">
        <v>28752908</v>
      </c>
      <c r="F45" s="25">
        <v>28457821</v>
      </c>
      <c r="G45" s="25">
        <v>28692903</v>
      </c>
      <c r="H45" s="25">
        <v>47934698</v>
      </c>
      <c r="I45" s="25">
        <v>48635115</v>
      </c>
      <c r="J45" s="25">
        <v>50755038</v>
      </c>
      <c r="K45" s="25">
        <v>51139092</v>
      </c>
      <c r="L45" s="25">
        <v>51988101</v>
      </c>
      <c r="M45" s="25">
        <v>52553815</v>
      </c>
      <c r="N45" s="25">
        <v>53277609</v>
      </c>
      <c r="O45" s="25">
        <v>54135966</v>
      </c>
      <c r="P45" s="25">
        <v>54306728</v>
      </c>
      <c r="Q45" s="25">
        <v>54843053</v>
      </c>
      <c r="R45" s="25">
        <v>51339306</v>
      </c>
      <c r="S45" s="25">
        <v>48159772</v>
      </c>
      <c r="T45" s="25">
        <v>49262010</v>
      </c>
      <c r="U45" s="25">
        <v>50288359</v>
      </c>
      <c r="V45" s="25">
        <v>68877425</v>
      </c>
      <c r="W45" s="25">
        <v>70204688</v>
      </c>
      <c r="X45" s="25">
        <v>68899002</v>
      </c>
      <c r="Y45" s="25">
        <v>70202449</v>
      </c>
      <c r="Z45" s="25">
        <v>69840977</v>
      </c>
    </row>
    <row r="46" spans="1:26">
      <c r="A46" s="77"/>
      <c r="B46" s="226"/>
      <c r="C46" s="79"/>
      <c r="D46" s="79"/>
      <c r="E46" s="79"/>
      <c r="F46" s="79"/>
      <c r="G46" s="79"/>
      <c r="H46" s="79"/>
      <c r="I46" s="79"/>
      <c r="J46" s="79"/>
      <c r="K46" s="79"/>
      <c r="L46" s="79"/>
      <c r="M46" s="79"/>
      <c r="N46" s="79"/>
      <c r="O46" s="79"/>
      <c r="P46" s="79"/>
      <c r="Q46" s="79"/>
      <c r="R46" s="79"/>
      <c r="S46" s="79"/>
      <c r="T46" s="79"/>
      <c r="U46" s="79"/>
      <c r="V46" s="79"/>
      <c r="W46" s="79"/>
      <c r="X46" s="79"/>
      <c r="Y46" s="79"/>
      <c r="Z46" s="79"/>
    </row>
    <row r="47" spans="1:26" ht="25.5">
      <c r="A47" s="78" t="s">
        <v>423</v>
      </c>
      <c r="B47" s="227" t="s">
        <v>372</v>
      </c>
      <c r="C47" s="79"/>
      <c r="D47" s="79"/>
      <c r="E47" s="79"/>
      <c r="F47" s="79"/>
      <c r="G47" s="79"/>
      <c r="H47" s="79"/>
      <c r="I47" s="79"/>
      <c r="J47" s="79"/>
      <c r="K47" s="79"/>
      <c r="L47" s="79"/>
      <c r="M47" s="79"/>
      <c r="N47" s="79"/>
      <c r="O47" s="79"/>
      <c r="P47" s="79"/>
      <c r="Q47" s="79"/>
      <c r="R47" s="79"/>
      <c r="S47" s="79"/>
      <c r="T47" s="79"/>
      <c r="U47" s="79"/>
      <c r="V47" s="79"/>
      <c r="W47" s="79"/>
      <c r="X47" s="79"/>
      <c r="Y47" s="79"/>
      <c r="Z47" s="79"/>
    </row>
    <row r="48" spans="1:26">
      <c r="A48" s="69" t="s">
        <v>288</v>
      </c>
      <c r="B48" s="214" t="s">
        <v>289</v>
      </c>
      <c r="C48" s="24">
        <v>2201300</v>
      </c>
      <c r="D48" s="24">
        <v>2295719</v>
      </c>
      <c r="E48" s="24">
        <v>2311577</v>
      </c>
      <c r="F48" s="24">
        <v>2452967</v>
      </c>
      <c r="G48" s="24">
        <v>2452200</v>
      </c>
      <c r="H48" s="24">
        <v>3953155</v>
      </c>
      <c r="I48" s="24">
        <v>4010773</v>
      </c>
      <c r="J48" s="24">
        <v>4202122</v>
      </c>
      <c r="K48" s="24">
        <v>4279901</v>
      </c>
      <c r="L48" s="24">
        <v>4309815</v>
      </c>
      <c r="M48" s="24">
        <v>4231272</v>
      </c>
      <c r="N48" s="24">
        <v>4484357</v>
      </c>
      <c r="O48" s="24">
        <v>4201876</v>
      </c>
      <c r="P48" s="24">
        <v>4246291</v>
      </c>
      <c r="Q48" s="24">
        <v>4209939</v>
      </c>
      <c r="R48" s="24">
        <v>4122924</v>
      </c>
      <c r="S48" s="24">
        <v>4067164</v>
      </c>
      <c r="T48" s="24">
        <v>3469223</v>
      </c>
      <c r="U48" s="24">
        <v>3349694</v>
      </c>
      <c r="V48" s="24">
        <v>4157588</v>
      </c>
      <c r="W48" s="24">
        <v>4071170</v>
      </c>
      <c r="X48" s="24">
        <v>4084098</v>
      </c>
      <c r="Y48" s="24">
        <v>4300873</v>
      </c>
      <c r="Z48" s="24">
        <v>4279976</v>
      </c>
    </row>
    <row r="49" spans="1:26">
      <c r="A49" s="69" t="s">
        <v>421</v>
      </c>
      <c r="B49" s="214" t="s">
        <v>422</v>
      </c>
      <c r="C49" s="23">
        <v>-1163054</v>
      </c>
      <c r="D49" s="23">
        <v>-1244675</v>
      </c>
      <c r="E49" s="23">
        <v>-1270346</v>
      </c>
      <c r="F49" s="23">
        <v>-1278865</v>
      </c>
      <c r="G49" s="23">
        <v>-1267838</v>
      </c>
      <c r="H49" s="23">
        <v>-2353192</v>
      </c>
      <c r="I49" s="23">
        <v>-2444258</v>
      </c>
      <c r="J49" s="23">
        <v>-2687616</v>
      </c>
      <c r="K49" s="23">
        <v>-2705838</v>
      </c>
      <c r="L49" s="23">
        <v>-2622146</v>
      </c>
      <c r="M49" s="23">
        <v>-2573286</v>
      </c>
      <c r="N49" s="23">
        <v>-2686095</v>
      </c>
      <c r="O49" s="23">
        <v>-2453020</v>
      </c>
      <c r="P49" s="23">
        <v>-2512437</v>
      </c>
      <c r="Q49" s="23">
        <v>-2506205</v>
      </c>
      <c r="R49" s="23">
        <v>-2494662</v>
      </c>
      <c r="S49" s="23">
        <v>-2726578</v>
      </c>
      <c r="T49" s="23">
        <v>-2110581</v>
      </c>
      <c r="U49" s="23">
        <v>-1966543</v>
      </c>
      <c r="V49" s="23">
        <v>-2037312</v>
      </c>
      <c r="W49" s="23">
        <v>-2064963</v>
      </c>
      <c r="X49" s="23">
        <v>-2125912</v>
      </c>
      <c r="Y49" s="23">
        <v>-2307110</v>
      </c>
      <c r="Z49" s="23">
        <v>-2284310</v>
      </c>
    </row>
    <row r="50" spans="1:26">
      <c r="A50" s="80" t="s">
        <v>290</v>
      </c>
      <c r="B50" s="221" t="s">
        <v>291</v>
      </c>
      <c r="C50" s="25">
        <v>1038246</v>
      </c>
      <c r="D50" s="25">
        <v>1051044</v>
      </c>
      <c r="E50" s="25">
        <v>1041231</v>
      </c>
      <c r="F50" s="25">
        <v>1174102</v>
      </c>
      <c r="G50" s="25">
        <v>1184362</v>
      </c>
      <c r="H50" s="25">
        <v>1599963</v>
      </c>
      <c r="I50" s="25">
        <v>1566515</v>
      </c>
      <c r="J50" s="25">
        <v>1514506</v>
      </c>
      <c r="K50" s="25">
        <v>1574063</v>
      </c>
      <c r="L50" s="25">
        <v>1687669</v>
      </c>
      <c r="M50" s="25">
        <v>1657986</v>
      </c>
      <c r="N50" s="25">
        <v>1798262</v>
      </c>
      <c r="O50" s="25">
        <v>1748856</v>
      </c>
      <c r="P50" s="25">
        <v>1733854</v>
      </c>
      <c r="Q50" s="25">
        <v>1703734</v>
      </c>
      <c r="R50" s="25">
        <v>1628262</v>
      </c>
      <c r="S50" s="25">
        <v>1340586</v>
      </c>
      <c r="T50" s="25">
        <v>1358642</v>
      </c>
      <c r="U50" s="25">
        <v>1383151</v>
      </c>
      <c r="V50" s="25">
        <v>2120276</v>
      </c>
      <c r="W50" s="25">
        <v>2006207</v>
      </c>
      <c r="X50" s="25">
        <v>1958186</v>
      </c>
      <c r="Y50" s="25">
        <v>1993763</v>
      </c>
      <c r="Z50" s="25">
        <v>1995666</v>
      </c>
    </row>
    <row r="51" spans="1:26">
      <c r="A51" s="77"/>
      <c r="B51" s="226"/>
    </row>
    <row r="52" spans="1:26">
      <c r="A52" s="78" t="s">
        <v>373</v>
      </c>
      <c r="B52" s="227" t="s">
        <v>374</v>
      </c>
    </row>
    <row r="53" spans="1:26" ht="25.5">
      <c r="A53" s="69" t="s">
        <v>426</v>
      </c>
      <c r="B53" s="214" t="s">
        <v>375</v>
      </c>
      <c r="C53" s="111">
        <v>7.9388269260716446E-2</v>
      </c>
      <c r="D53" s="111">
        <v>7.5813981366829861E-2</v>
      </c>
      <c r="E53" s="111">
        <v>7.4131986330151473E-2</v>
      </c>
      <c r="F53" s="111">
        <v>7.896923448582964E-2</v>
      </c>
      <c r="G53" s="111">
        <v>7.8181314270551153E-2</v>
      </c>
      <c r="H53" s="111">
        <v>7.5738799862407169E-2</v>
      </c>
      <c r="I53" s="111">
        <v>7.5745680146131908E-2</v>
      </c>
      <c r="J53" s="111">
        <v>7.6021223308067168E-2</v>
      </c>
      <c r="K53" s="111">
        <v>7.6796005855005497E-2</v>
      </c>
      <c r="L53" s="111">
        <v>7.614337497789142E-2</v>
      </c>
      <c r="M53" s="111">
        <v>7.4104956451731804E-2</v>
      </c>
      <c r="N53" s="111">
        <v>7.7213689971802543E-2</v>
      </c>
      <c r="O53" s="111">
        <v>7.162657798118674E-2</v>
      </c>
      <c r="P53" s="111">
        <v>7.2144398109749222E-2</v>
      </c>
      <c r="Q53" s="111">
        <v>7.0922612958321918E-2</v>
      </c>
      <c r="R53" s="111">
        <v>7.3950679171395611E-2</v>
      </c>
      <c r="S53" s="111">
        <v>7.6868824152295512E-2</v>
      </c>
      <c r="T53" s="111">
        <v>6.4913128185232982E-2</v>
      </c>
      <c r="U53" s="111">
        <v>6.1604676983517549E-2</v>
      </c>
      <c r="V53" s="111">
        <v>5.6142150780459983E-2</v>
      </c>
      <c r="W53" s="111">
        <v>5.405758029837901E-2</v>
      </c>
      <c r="X53" s="111">
        <v>5.5197418412192452E-2</v>
      </c>
      <c r="Y53" s="111">
        <v>5.6927213357623171E-2</v>
      </c>
      <c r="Z53" s="111">
        <v>5.701704440848028E-2</v>
      </c>
    </row>
    <row r="54" spans="1:26" ht="25.5">
      <c r="A54" s="69" t="s">
        <v>427</v>
      </c>
      <c r="B54" s="214" t="s">
        <v>376</v>
      </c>
      <c r="C54" s="26">
        <v>0.5283487030391133</v>
      </c>
      <c r="D54" s="26">
        <v>0.54217219093451763</v>
      </c>
      <c r="E54" s="26">
        <v>0.5495581587807804</v>
      </c>
      <c r="F54" s="26">
        <v>0.5213543435358079</v>
      </c>
      <c r="G54" s="26">
        <v>0.51702063453225677</v>
      </c>
      <c r="H54" s="26">
        <v>0.59526934815356347</v>
      </c>
      <c r="I54" s="26">
        <v>0.60942317104458421</v>
      </c>
      <c r="J54" s="26">
        <v>0.63958542850493161</v>
      </c>
      <c r="K54" s="26">
        <v>0.63221976396182999</v>
      </c>
      <c r="L54" s="26">
        <v>0.60841265808393163</v>
      </c>
      <c r="M54" s="26">
        <v>0.60815896496372723</v>
      </c>
      <c r="N54" s="26">
        <v>0.59899223010121627</v>
      </c>
      <c r="O54" s="26">
        <v>0.58379162069513713</v>
      </c>
      <c r="P54" s="26">
        <v>0.5916780079368088</v>
      </c>
      <c r="Q54" s="26">
        <v>0.59530672534685181</v>
      </c>
      <c r="R54" s="26">
        <v>0.60507106121771825</v>
      </c>
      <c r="S54" s="26">
        <v>0.67038801484277499</v>
      </c>
      <c r="T54" s="26">
        <v>0.60837282584601793</v>
      </c>
      <c r="U54" s="26">
        <v>0.58708138713566071</v>
      </c>
      <c r="V54" s="26">
        <v>0.49002258039998192</v>
      </c>
      <c r="W54" s="26">
        <v>0.50721610740892664</v>
      </c>
      <c r="X54" s="26">
        <v>0.52053403223918726</v>
      </c>
      <c r="Y54" s="26">
        <v>0.53642830188196677</v>
      </c>
      <c r="Z54" s="26">
        <v>0.53372028254364046</v>
      </c>
    </row>
  </sheetData>
  <mergeCells count="2">
    <mergeCell ref="AA3:AB3"/>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0"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tabColor rgb="FFB2E0B4"/>
    <pageSetUpPr fitToPage="1"/>
  </sheetPr>
  <dimension ref="A1:AF89"/>
  <sheetViews>
    <sheetView showGridLines="0" zoomScale="84" zoomScaleNormal="84" workbookViewId="0">
      <pane xSplit="2" topLeftCell="C1" activePane="topRight" state="frozen"/>
      <selection activeCell="C1" sqref="C1:C1048576"/>
      <selection pane="topRight" activeCell="C4" sqref="C4"/>
    </sheetView>
  </sheetViews>
  <sheetFormatPr defaultRowHeight="15" outlineLevelCol="1"/>
  <cols>
    <col min="1" max="1" width="39.28515625" customWidth="1"/>
    <col min="2" max="2" width="37.42578125" customWidth="1" outlineLevel="1"/>
    <col min="3" max="24" width="14.7109375" customWidth="1"/>
    <col min="25" max="25" width="14.7109375" style="54" customWidth="1"/>
    <col min="26" max="26" width="14.7109375" customWidth="1"/>
    <col min="27" max="27" width="17.140625" bestFit="1" customWidth="1"/>
    <col min="28" max="28" width="12.7109375" bestFit="1" customWidth="1"/>
    <col min="29" max="29" width="1.7109375" customWidth="1"/>
    <col min="30" max="30" width="15.5703125" bestFit="1" customWidth="1"/>
    <col min="31" max="31" width="12.7109375" bestFit="1" customWidth="1"/>
    <col min="33" max="33" width="12.85546875" bestFit="1" customWidth="1"/>
  </cols>
  <sheetData>
    <row r="1" spans="1:32" s="1" customFormat="1" ht="14.25">
      <c r="A1" s="43" t="s">
        <v>0</v>
      </c>
      <c r="B1" s="43" t="s">
        <v>1</v>
      </c>
      <c r="C1" s="43"/>
      <c r="D1" s="43"/>
      <c r="E1" s="43"/>
      <c r="F1" s="43"/>
      <c r="G1" s="43"/>
      <c r="H1" s="43"/>
      <c r="I1" s="43"/>
      <c r="J1" s="43"/>
      <c r="K1" s="43"/>
      <c r="L1" s="43"/>
      <c r="M1" s="43"/>
      <c r="N1" s="43"/>
      <c r="O1" s="43"/>
      <c r="P1" s="43"/>
      <c r="Q1" s="43"/>
      <c r="R1" s="43"/>
      <c r="S1" s="43"/>
      <c r="T1" s="43"/>
      <c r="U1" s="43"/>
      <c r="V1" s="43"/>
      <c r="W1" s="43"/>
      <c r="X1" s="43"/>
      <c r="Y1" s="43"/>
      <c r="Z1" s="106"/>
      <c r="AA1" s="2"/>
      <c r="AB1" s="2"/>
      <c r="AC1" s="106"/>
      <c r="AD1" s="2"/>
      <c r="AE1" s="2"/>
      <c r="AF1" s="106"/>
    </row>
    <row r="2" spans="1:32"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106"/>
      <c r="AC2" s="106"/>
      <c r="AF2" s="106"/>
    </row>
    <row r="3" spans="1:32" s="2" customFormat="1" ht="15" customHeight="1">
      <c r="A3" s="13" t="s">
        <v>179</v>
      </c>
      <c r="B3" s="13" t="s">
        <v>180</v>
      </c>
      <c r="C3" s="13"/>
      <c r="D3" s="13"/>
      <c r="E3" s="13"/>
      <c r="F3" s="13"/>
      <c r="G3" s="13"/>
      <c r="H3" s="13"/>
      <c r="I3" s="13"/>
      <c r="J3" s="13"/>
      <c r="K3" s="13"/>
      <c r="L3" s="13"/>
      <c r="M3" s="13"/>
      <c r="N3" s="13"/>
      <c r="O3" s="13"/>
      <c r="P3" s="13"/>
      <c r="Q3" s="13"/>
      <c r="R3" s="13"/>
      <c r="S3" s="13"/>
      <c r="T3" s="13"/>
      <c r="U3" s="13"/>
      <c r="V3" s="13"/>
      <c r="W3" s="13"/>
      <c r="X3" s="13"/>
      <c r="Y3" s="13"/>
      <c r="Z3" s="106"/>
      <c r="AA3" s="310"/>
      <c r="AB3" s="310"/>
      <c r="AC3" s="112"/>
      <c r="AD3" s="310"/>
      <c r="AE3" s="310"/>
      <c r="AF3" s="106"/>
    </row>
    <row r="4" spans="1:32" s="33" customFormat="1" ht="30" customHeight="1">
      <c r="A4" s="31" t="s">
        <v>217</v>
      </c>
      <c r="B4" s="31" t="s">
        <v>292</v>
      </c>
      <c r="C4" s="8">
        <v>43830</v>
      </c>
      <c r="D4" s="8">
        <v>43738</v>
      </c>
      <c r="E4" s="8">
        <v>43646</v>
      </c>
      <c r="F4" s="8">
        <v>43555</v>
      </c>
      <c r="G4" s="8">
        <v>43465</v>
      </c>
      <c r="H4" s="8">
        <v>43373</v>
      </c>
      <c r="I4" s="8">
        <v>43281</v>
      </c>
      <c r="J4" s="8">
        <v>43190</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c r="AA4" s="148"/>
      <c r="AB4" s="149"/>
      <c r="AC4" s="106"/>
      <c r="AD4" s="148"/>
      <c r="AE4" s="149"/>
      <c r="AF4" s="141"/>
    </row>
    <row r="5" spans="1:32">
      <c r="A5" s="69"/>
      <c r="B5" s="285"/>
      <c r="C5" s="24"/>
      <c r="D5" s="24"/>
      <c r="E5" s="24"/>
      <c r="F5" s="24"/>
      <c r="G5" s="24"/>
      <c r="H5" s="24"/>
      <c r="I5" s="24"/>
      <c r="J5" s="24"/>
      <c r="K5" s="24"/>
      <c r="L5" s="24"/>
      <c r="M5" s="24"/>
      <c r="N5" s="24"/>
      <c r="O5" s="24"/>
      <c r="P5" s="24"/>
      <c r="Q5" s="24"/>
      <c r="R5" s="24"/>
      <c r="S5" s="24"/>
      <c r="T5" s="24"/>
      <c r="U5" s="24"/>
      <c r="V5" s="24"/>
      <c r="W5" s="24"/>
      <c r="X5" s="24"/>
      <c r="Y5" s="24"/>
      <c r="Z5" s="24"/>
    </row>
    <row r="6" spans="1:32" ht="15.75">
      <c r="A6" s="80" t="s">
        <v>293</v>
      </c>
      <c r="B6" s="293" t="s">
        <v>294</v>
      </c>
      <c r="C6" s="83">
        <v>2443792</v>
      </c>
      <c r="D6" s="83">
        <v>3251309</v>
      </c>
      <c r="E6" s="83">
        <v>2994807</v>
      </c>
      <c r="F6" s="83">
        <v>4105448</v>
      </c>
      <c r="G6" s="83">
        <v>4052126</v>
      </c>
      <c r="H6" s="83">
        <v>2573410</v>
      </c>
      <c r="I6" s="83">
        <v>2841091</v>
      </c>
      <c r="J6" s="83">
        <v>2763420</v>
      </c>
      <c r="K6" s="83">
        <v>3109991</v>
      </c>
      <c r="L6" s="83">
        <v>3336866</v>
      </c>
      <c r="M6" s="83">
        <v>3593419</v>
      </c>
      <c r="N6" s="83">
        <v>3725764</v>
      </c>
      <c r="O6" s="83">
        <v>3990812</v>
      </c>
      <c r="P6" s="83">
        <f>SUM(P7:P10)</f>
        <v>3985969</v>
      </c>
      <c r="Q6" s="83">
        <f>SUM(Q7:Q10)</f>
        <v>3874171</v>
      </c>
      <c r="R6" s="83">
        <f>SUM(R7:R10)</f>
        <v>4501027</v>
      </c>
      <c r="S6" s="83">
        <f>SUM(S7:S10)</f>
        <v>4935155</v>
      </c>
      <c r="T6" s="83">
        <f t="shared" ref="T6:Z6" si="0">SUM(T7:T10)</f>
        <v>4279452</v>
      </c>
      <c r="U6" s="83">
        <f t="shared" si="0"/>
        <v>4449799</v>
      </c>
      <c r="V6" s="83">
        <f t="shared" si="0"/>
        <v>3693743</v>
      </c>
      <c r="W6" s="83">
        <f t="shared" si="0"/>
        <v>4222120</v>
      </c>
      <c r="X6" s="83">
        <f t="shared" si="0"/>
        <v>3799490</v>
      </c>
      <c r="Y6" s="83">
        <f t="shared" si="0"/>
        <v>1345843</v>
      </c>
      <c r="Z6" s="83">
        <f t="shared" si="0"/>
        <v>1173885</v>
      </c>
    </row>
    <row r="7" spans="1:32">
      <c r="A7" s="69" t="s">
        <v>295</v>
      </c>
      <c r="B7" s="285" t="s">
        <v>296</v>
      </c>
      <c r="C7" s="24">
        <v>375256</v>
      </c>
      <c r="D7" s="24">
        <v>1206532</v>
      </c>
      <c r="E7" s="24">
        <v>1130919</v>
      </c>
      <c r="F7" s="24">
        <v>1507208</v>
      </c>
      <c r="G7" s="24">
        <v>1149183</v>
      </c>
      <c r="H7" s="24">
        <v>178114</v>
      </c>
      <c r="I7" s="24">
        <v>308161</v>
      </c>
      <c r="J7" s="24">
        <v>262863</v>
      </c>
      <c r="K7" s="24">
        <v>465431</v>
      </c>
      <c r="L7" s="24">
        <v>154018</v>
      </c>
      <c r="M7" s="24">
        <v>163948</v>
      </c>
      <c r="N7" s="24">
        <v>145059</v>
      </c>
      <c r="O7" s="24">
        <v>212503</v>
      </c>
      <c r="P7" s="24">
        <v>406318</v>
      </c>
      <c r="Q7" s="24">
        <v>340567</v>
      </c>
      <c r="R7" s="24">
        <v>438249</v>
      </c>
      <c r="S7" s="24">
        <v>622755</v>
      </c>
      <c r="T7" s="101">
        <v>175901</v>
      </c>
      <c r="U7" s="24">
        <v>231048</v>
      </c>
      <c r="V7" s="24">
        <v>13177</v>
      </c>
      <c r="W7" s="24">
        <v>24015</v>
      </c>
      <c r="X7" s="24">
        <v>14962</v>
      </c>
      <c r="Y7" s="24">
        <v>6578</v>
      </c>
      <c r="Z7" s="24">
        <v>10020</v>
      </c>
    </row>
    <row r="8" spans="1:32">
      <c r="A8" s="69" t="s">
        <v>297</v>
      </c>
      <c r="B8" s="285" t="s">
        <v>298</v>
      </c>
      <c r="C8" s="24">
        <v>2068517</v>
      </c>
      <c r="D8" s="24">
        <v>2035489</v>
      </c>
      <c r="E8" s="24">
        <v>1854045</v>
      </c>
      <c r="F8" s="24">
        <v>2583935</v>
      </c>
      <c r="G8" s="24">
        <v>2890516</v>
      </c>
      <c r="H8" s="24">
        <v>1046306</v>
      </c>
      <c r="I8" s="24">
        <v>1117100</v>
      </c>
      <c r="J8" s="24">
        <v>1080357</v>
      </c>
      <c r="K8" s="24">
        <v>1168269</v>
      </c>
      <c r="L8" s="24">
        <v>1545524</v>
      </c>
      <c r="M8" s="24">
        <v>1677633</v>
      </c>
      <c r="N8" s="24">
        <v>1710041</v>
      </c>
      <c r="O8" s="24">
        <v>1754338</v>
      </c>
      <c r="P8" s="24">
        <v>1538591</v>
      </c>
      <c r="Q8" s="24">
        <v>1376378</v>
      </c>
      <c r="R8" s="24">
        <v>1868525</v>
      </c>
      <c r="S8" s="24">
        <v>2028453</v>
      </c>
      <c r="T8" s="101">
        <v>1779737</v>
      </c>
      <c r="U8" s="24">
        <v>1731083</v>
      </c>
      <c r="V8" s="24">
        <v>1221279</v>
      </c>
      <c r="W8" s="24">
        <v>1906525</v>
      </c>
      <c r="X8" s="24">
        <v>1474013</v>
      </c>
      <c r="Y8" s="24">
        <v>1339254</v>
      </c>
      <c r="Z8" s="24">
        <v>1163854</v>
      </c>
    </row>
    <row r="9" spans="1:32">
      <c r="A9" s="69" t="s">
        <v>299</v>
      </c>
      <c r="B9" s="285" t="s">
        <v>300</v>
      </c>
      <c r="C9" s="24"/>
      <c r="D9" s="24"/>
      <c r="E9" s="24"/>
      <c r="F9" s="24"/>
      <c r="G9" s="24"/>
      <c r="H9" s="24">
        <v>1346737</v>
      </c>
      <c r="I9" s="24">
        <v>1414542</v>
      </c>
      <c r="J9" s="24">
        <v>1418926</v>
      </c>
      <c r="K9" s="24">
        <v>1475684</v>
      </c>
      <c r="L9" s="24">
        <v>1636720</v>
      </c>
      <c r="M9" s="24">
        <v>1751225</v>
      </c>
      <c r="N9" s="24">
        <v>1870632</v>
      </c>
      <c r="O9" s="24">
        <v>2023662</v>
      </c>
      <c r="P9" s="24">
        <v>2040762</v>
      </c>
      <c r="Q9" s="24">
        <v>2156906</v>
      </c>
      <c r="R9" s="24">
        <v>2152543</v>
      </c>
      <c r="S9" s="24">
        <v>2240934</v>
      </c>
      <c r="T9" s="101">
        <v>2288308</v>
      </c>
      <c r="U9" s="24">
        <v>2454764</v>
      </c>
      <c r="V9" s="24">
        <v>2459276</v>
      </c>
      <c r="W9" s="24">
        <v>2291569</v>
      </c>
      <c r="X9" s="24">
        <v>2310504</v>
      </c>
      <c r="Y9" s="24">
        <v>0</v>
      </c>
      <c r="Z9" s="24">
        <v>0</v>
      </c>
    </row>
    <row r="10" spans="1:32">
      <c r="A10" s="69" t="s">
        <v>301</v>
      </c>
      <c r="B10" s="285" t="s">
        <v>302</v>
      </c>
      <c r="C10" s="24">
        <v>19</v>
      </c>
      <c r="D10" s="24">
        <v>9288</v>
      </c>
      <c r="E10" s="24">
        <v>9843</v>
      </c>
      <c r="F10" s="24">
        <v>14305</v>
      </c>
      <c r="G10" s="24">
        <v>12427</v>
      </c>
      <c r="H10" s="24">
        <v>2253</v>
      </c>
      <c r="I10" s="24">
        <v>1288</v>
      </c>
      <c r="J10" s="24">
        <v>1274</v>
      </c>
      <c r="K10" s="24">
        <v>607</v>
      </c>
      <c r="L10" s="24">
        <v>604</v>
      </c>
      <c r="M10" s="24">
        <v>613</v>
      </c>
      <c r="N10" s="24">
        <v>32</v>
      </c>
      <c r="O10" s="24">
        <v>309</v>
      </c>
      <c r="P10" s="24">
        <v>298</v>
      </c>
      <c r="Q10" s="24">
        <f>Q11+Q12</f>
        <v>320</v>
      </c>
      <c r="R10" s="24">
        <f>R11+R12</f>
        <v>41710</v>
      </c>
      <c r="S10" s="24">
        <f t="shared" ref="S10:Z10" si="1">S11+S12</f>
        <v>43013</v>
      </c>
      <c r="T10" s="24">
        <f t="shared" si="1"/>
        <v>35506</v>
      </c>
      <c r="U10" s="24">
        <f t="shared" si="1"/>
        <v>32904</v>
      </c>
      <c r="V10" s="24">
        <f t="shared" si="1"/>
        <v>11</v>
      </c>
      <c r="W10" s="24">
        <f t="shared" si="1"/>
        <v>11</v>
      </c>
      <c r="X10" s="24">
        <f t="shared" si="1"/>
        <v>11</v>
      </c>
      <c r="Y10" s="24">
        <f t="shared" si="1"/>
        <v>11</v>
      </c>
      <c r="Z10" s="24">
        <f t="shared" si="1"/>
        <v>11</v>
      </c>
    </row>
    <row r="11" spans="1:32">
      <c r="A11" s="70" t="s">
        <v>303</v>
      </c>
      <c r="B11" s="294" t="s">
        <v>304</v>
      </c>
      <c r="C11" s="24"/>
      <c r="D11" s="24"/>
      <c r="E11" s="24"/>
      <c r="F11" s="24"/>
      <c r="G11" s="24"/>
      <c r="H11" s="24"/>
      <c r="I11" s="24">
        <v>1255</v>
      </c>
      <c r="J11" s="24">
        <v>1253</v>
      </c>
      <c r="K11" s="24">
        <v>584</v>
      </c>
      <c r="L11" s="24">
        <v>582</v>
      </c>
      <c r="M11" s="24">
        <v>582</v>
      </c>
      <c r="N11" s="24">
        <v>1</v>
      </c>
      <c r="O11" s="24">
        <v>266</v>
      </c>
      <c r="P11" s="24">
        <v>263</v>
      </c>
      <c r="Q11" s="24">
        <v>262</v>
      </c>
      <c r="R11" s="24">
        <v>212</v>
      </c>
      <c r="S11" s="24">
        <v>43002</v>
      </c>
      <c r="T11" s="101">
        <v>213</v>
      </c>
      <c r="U11" s="24">
        <v>0</v>
      </c>
      <c r="V11" s="24">
        <v>0</v>
      </c>
      <c r="W11" s="24">
        <v>0</v>
      </c>
      <c r="X11" s="24">
        <v>0</v>
      </c>
      <c r="Y11" s="24">
        <v>0</v>
      </c>
      <c r="Z11" s="24">
        <v>0</v>
      </c>
    </row>
    <row r="12" spans="1:32">
      <c r="A12" s="70" t="s">
        <v>121</v>
      </c>
      <c r="B12" s="294" t="s">
        <v>305</v>
      </c>
      <c r="C12" s="24"/>
      <c r="D12" s="24"/>
      <c r="E12" s="24"/>
      <c r="F12" s="24"/>
      <c r="G12" s="24"/>
      <c r="H12" s="24"/>
      <c r="I12" s="24">
        <v>33</v>
      </c>
      <c r="J12" s="24">
        <v>21</v>
      </c>
      <c r="K12" s="24">
        <v>23</v>
      </c>
      <c r="L12" s="24">
        <v>22</v>
      </c>
      <c r="M12" s="24">
        <v>31</v>
      </c>
      <c r="N12" s="24">
        <v>31</v>
      </c>
      <c r="O12" s="24">
        <v>43</v>
      </c>
      <c r="P12" s="24">
        <v>35</v>
      </c>
      <c r="Q12" s="24">
        <v>58</v>
      </c>
      <c r="R12" s="24">
        <v>41498</v>
      </c>
      <c r="S12" s="24">
        <v>11</v>
      </c>
      <c r="T12" s="101">
        <v>35293</v>
      </c>
      <c r="U12" s="24">
        <v>32904</v>
      </c>
      <c r="V12" s="24">
        <v>11</v>
      </c>
      <c r="W12" s="24">
        <v>11</v>
      </c>
      <c r="X12" s="24">
        <v>11</v>
      </c>
      <c r="Y12" s="24">
        <v>11</v>
      </c>
      <c r="Z12" s="24">
        <v>11</v>
      </c>
    </row>
    <row r="13" spans="1:32">
      <c r="A13" s="69"/>
      <c r="B13" s="294"/>
      <c r="C13" s="24"/>
      <c r="D13" s="24"/>
      <c r="E13" s="24"/>
      <c r="F13" s="24"/>
      <c r="G13" s="24"/>
      <c r="H13" s="24"/>
      <c r="I13" s="24"/>
      <c r="J13" s="24"/>
      <c r="K13" s="24"/>
      <c r="L13" s="24"/>
      <c r="M13" s="24"/>
      <c r="N13" s="24"/>
      <c r="O13" s="24"/>
      <c r="P13" s="24"/>
      <c r="Q13" s="24"/>
      <c r="R13" s="24"/>
      <c r="S13" s="24"/>
      <c r="T13" s="24"/>
      <c r="U13" s="24"/>
      <c r="V13" s="24"/>
      <c r="W13" s="24"/>
      <c r="X13" s="24"/>
      <c r="Y13" s="24"/>
      <c r="Z13" s="24"/>
    </row>
    <row r="14" spans="1:32" ht="15.75">
      <c r="A14" s="80" t="s">
        <v>306</v>
      </c>
      <c r="B14" s="293" t="s">
        <v>307</v>
      </c>
      <c r="C14" s="83">
        <v>42350458</v>
      </c>
      <c r="D14" s="83">
        <v>43614001</v>
      </c>
      <c r="E14" s="83">
        <v>43874970</v>
      </c>
      <c r="F14" s="83">
        <v>44551060</v>
      </c>
      <c r="G14" s="83">
        <v>44753378</v>
      </c>
      <c r="H14" s="83">
        <v>26898355</v>
      </c>
      <c r="I14" s="83">
        <v>27472987</v>
      </c>
      <c r="J14" s="83">
        <v>27849090</v>
      </c>
      <c r="K14" s="83">
        <v>27649983</v>
      </c>
      <c r="L14" s="83">
        <v>27169449</v>
      </c>
      <c r="M14" s="83">
        <v>27481970</v>
      </c>
      <c r="N14" s="83">
        <v>27988379</v>
      </c>
      <c r="O14" s="83">
        <v>27527173</v>
      </c>
      <c r="P14" s="83">
        <f>SUM(P15:P17)</f>
        <v>26250836</v>
      </c>
      <c r="Q14" s="83">
        <f>SUM(Q15:Q17)</f>
        <v>25702856</v>
      </c>
      <c r="R14" s="83">
        <f>SUM(R15:R17)</f>
        <v>24437763</v>
      </c>
      <c r="S14" s="83">
        <f t="shared" ref="S14:Z14" si="2">SUM(S15:S17)</f>
        <v>24079361</v>
      </c>
      <c r="T14" s="83">
        <f t="shared" si="2"/>
        <v>22908333</v>
      </c>
      <c r="U14" s="83">
        <f t="shared" si="2"/>
        <v>23350308</v>
      </c>
      <c r="V14" s="83">
        <f t="shared" si="2"/>
        <v>19409350</v>
      </c>
      <c r="W14" s="83">
        <f t="shared" si="2"/>
        <v>18539420</v>
      </c>
      <c r="X14" s="83">
        <f t="shared" si="2"/>
        <v>17356078</v>
      </c>
      <c r="Y14" s="83">
        <f t="shared" si="2"/>
        <v>17501035</v>
      </c>
      <c r="Z14" s="83">
        <f t="shared" si="2"/>
        <v>17022043</v>
      </c>
    </row>
    <row r="15" spans="1:32">
      <c r="A15" s="69" t="s">
        <v>295</v>
      </c>
      <c r="B15" s="285" t="s">
        <v>296</v>
      </c>
      <c r="C15" s="24">
        <v>27275384</v>
      </c>
      <c r="D15" s="24">
        <v>28687389</v>
      </c>
      <c r="E15" s="24">
        <v>27645236</v>
      </c>
      <c r="F15" s="24">
        <v>27388589</v>
      </c>
      <c r="G15" s="24">
        <v>27622375</v>
      </c>
      <c r="H15" s="24">
        <v>15771559</v>
      </c>
      <c r="I15" s="24">
        <v>15986078</v>
      </c>
      <c r="J15" s="24">
        <v>15809372</v>
      </c>
      <c r="K15" s="24">
        <v>14812376</v>
      </c>
      <c r="L15" s="24">
        <v>15109859</v>
      </c>
      <c r="M15" s="24">
        <v>15455932</v>
      </c>
      <c r="N15" s="24">
        <v>15457346</v>
      </c>
      <c r="O15" s="24">
        <v>14725418</v>
      </c>
      <c r="P15" s="24">
        <v>14290556</v>
      </c>
      <c r="Q15" s="24">
        <v>14353906</v>
      </c>
      <c r="R15" s="24">
        <v>13671474</v>
      </c>
      <c r="S15" s="24">
        <v>13398459</v>
      </c>
      <c r="T15" s="24">
        <v>12791593</v>
      </c>
      <c r="U15" s="24">
        <v>13502078</v>
      </c>
      <c r="V15" s="24">
        <v>10026774</v>
      </c>
      <c r="W15" s="24">
        <v>9670397</v>
      </c>
      <c r="X15" s="24">
        <v>10377678</v>
      </c>
      <c r="Y15" s="24">
        <v>10277273</v>
      </c>
      <c r="Z15" s="24">
        <v>10072482</v>
      </c>
    </row>
    <row r="16" spans="1:32">
      <c r="A16" s="69" t="s">
        <v>297</v>
      </c>
      <c r="B16" s="285" t="s">
        <v>298</v>
      </c>
      <c r="C16" s="24">
        <v>14753587</v>
      </c>
      <c r="D16" s="24">
        <v>14544157</v>
      </c>
      <c r="E16" s="24">
        <v>15868866</v>
      </c>
      <c r="F16" s="24">
        <v>16777001</v>
      </c>
      <c r="G16" s="24">
        <v>16778483</v>
      </c>
      <c r="H16" s="24">
        <v>10953846</v>
      </c>
      <c r="I16" s="24">
        <v>11309648</v>
      </c>
      <c r="J16" s="24">
        <v>11876581</v>
      </c>
      <c r="K16" s="24">
        <v>12690377</v>
      </c>
      <c r="L16" s="24">
        <v>11941093</v>
      </c>
      <c r="M16" s="24">
        <v>11903133</v>
      </c>
      <c r="N16" s="24">
        <v>12408380</v>
      </c>
      <c r="O16" s="24">
        <v>12680228</v>
      </c>
      <c r="P16" s="24">
        <v>11835266</v>
      </c>
      <c r="Q16" s="24">
        <v>11228989</v>
      </c>
      <c r="R16" s="24">
        <v>10683571</v>
      </c>
      <c r="S16" s="24">
        <v>10595406</v>
      </c>
      <c r="T16" s="24">
        <v>10034271</v>
      </c>
      <c r="U16" s="24">
        <v>9761476</v>
      </c>
      <c r="V16" s="24">
        <v>9326328</v>
      </c>
      <c r="W16" s="24">
        <v>8811831</v>
      </c>
      <c r="X16" s="24">
        <v>6921042</v>
      </c>
      <c r="Y16" s="24">
        <v>7165722</v>
      </c>
      <c r="Z16" s="24">
        <v>6888998</v>
      </c>
    </row>
    <row r="17" spans="1:26">
      <c r="A17" s="69" t="s">
        <v>301</v>
      </c>
      <c r="B17" s="285" t="s">
        <v>302</v>
      </c>
      <c r="C17" s="24">
        <v>321487</v>
      </c>
      <c r="D17" s="24">
        <v>382455</v>
      </c>
      <c r="E17" s="24">
        <v>360868</v>
      </c>
      <c r="F17" s="24">
        <v>385470</v>
      </c>
      <c r="G17" s="24">
        <v>352520</v>
      </c>
      <c r="H17" s="24">
        <v>172950</v>
      </c>
      <c r="I17" s="24">
        <v>177261</v>
      </c>
      <c r="J17" s="24">
        <v>163137</v>
      </c>
      <c r="K17" s="24">
        <v>147230</v>
      </c>
      <c r="L17" s="24">
        <v>118497</v>
      </c>
      <c r="M17" s="24">
        <v>122905</v>
      </c>
      <c r="N17" s="24">
        <v>122653</v>
      </c>
      <c r="O17" s="24">
        <v>121527</v>
      </c>
      <c r="P17" s="24">
        <v>125014</v>
      </c>
      <c r="Q17" s="24">
        <f>Q18+Q19</f>
        <v>119961</v>
      </c>
      <c r="R17" s="24">
        <f>R18+R19</f>
        <v>82718</v>
      </c>
      <c r="S17" s="24">
        <f t="shared" ref="S17:Z17" si="3">S18+S19</f>
        <v>85496</v>
      </c>
      <c r="T17" s="24">
        <f t="shared" si="3"/>
        <v>82469</v>
      </c>
      <c r="U17" s="24">
        <f t="shared" si="3"/>
        <v>86754</v>
      </c>
      <c r="V17" s="24">
        <f t="shared" si="3"/>
        <v>56248</v>
      </c>
      <c r="W17" s="24">
        <f t="shared" si="3"/>
        <v>57192</v>
      </c>
      <c r="X17" s="24">
        <f t="shared" si="3"/>
        <v>57358</v>
      </c>
      <c r="Y17" s="24">
        <f t="shared" si="3"/>
        <v>58040</v>
      </c>
      <c r="Z17" s="24">
        <f t="shared" si="3"/>
        <v>60563</v>
      </c>
    </row>
    <row r="18" spans="1:26">
      <c r="A18" s="70" t="s">
        <v>303</v>
      </c>
      <c r="B18" s="294" t="s">
        <v>304</v>
      </c>
      <c r="C18" s="24"/>
      <c r="D18" s="24"/>
      <c r="E18" s="24"/>
      <c r="F18" s="24"/>
      <c r="G18" s="24"/>
      <c r="H18" s="24"/>
      <c r="I18" s="24">
        <v>33825</v>
      </c>
      <c r="J18" s="24">
        <v>32465</v>
      </c>
      <c r="K18" s="24">
        <v>34352</v>
      </c>
      <c r="L18" s="24">
        <v>35519</v>
      </c>
      <c r="M18" s="24">
        <v>37961</v>
      </c>
      <c r="N18" s="24">
        <v>40737</v>
      </c>
      <c r="O18" s="24">
        <v>45511</v>
      </c>
      <c r="P18" s="24">
        <v>33140</v>
      </c>
      <c r="Q18" s="24">
        <v>33591</v>
      </c>
      <c r="R18" s="24">
        <v>8124</v>
      </c>
      <c r="S18" s="24">
        <v>36017</v>
      </c>
      <c r="T18" s="24">
        <v>38804</v>
      </c>
      <c r="U18" s="24">
        <v>42216</v>
      </c>
      <c r="V18" s="24">
        <v>10990</v>
      </c>
      <c r="W18" s="24">
        <v>10766</v>
      </c>
      <c r="X18" s="24">
        <v>9318</v>
      </c>
      <c r="Y18" s="24">
        <v>8054</v>
      </c>
      <c r="Z18" s="24">
        <v>7842</v>
      </c>
    </row>
    <row r="19" spans="1:26">
      <c r="A19" s="70" t="s">
        <v>121</v>
      </c>
      <c r="B19" s="294" t="s">
        <v>305</v>
      </c>
      <c r="C19" s="24"/>
      <c r="D19" s="24"/>
      <c r="E19" s="24"/>
      <c r="F19" s="24"/>
      <c r="G19" s="24"/>
      <c r="H19" s="24"/>
      <c r="I19" s="24">
        <v>143436</v>
      </c>
      <c r="J19" s="24">
        <v>130672</v>
      </c>
      <c r="K19" s="24">
        <v>112878</v>
      </c>
      <c r="L19" s="24">
        <v>82978</v>
      </c>
      <c r="M19" s="24">
        <v>84944</v>
      </c>
      <c r="N19" s="24">
        <v>81916</v>
      </c>
      <c r="O19" s="24">
        <v>76016</v>
      </c>
      <c r="P19" s="24">
        <v>91874</v>
      </c>
      <c r="Q19" s="24">
        <v>86370</v>
      </c>
      <c r="R19" s="24">
        <v>74594</v>
      </c>
      <c r="S19" s="24">
        <v>49479</v>
      </c>
      <c r="T19" s="24">
        <v>43665</v>
      </c>
      <c r="U19" s="24">
        <v>44538</v>
      </c>
      <c r="V19" s="24">
        <v>45258</v>
      </c>
      <c r="W19" s="24">
        <v>46426</v>
      </c>
      <c r="X19" s="24">
        <v>48040</v>
      </c>
      <c r="Y19" s="24">
        <v>49986</v>
      </c>
      <c r="Z19" s="24">
        <v>52721</v>
      </c>
    </row>
    <row r="20" spans="1:26">
      <c r="A20" s="69"/>
      <c r="B20" s="285"/>
      <c r="C20" s="24"/>
      <c r="D20" s="24"/>
      <c r="E20" s="24"/>
      <c r="F20" s="24"/>
      <c r="G20" s="24"/>
      <c r="H20" s="24"/>
      <c r="I20" s="24"/>
      <c r="J20" s="24"/>
      <c r="K20" s="24"/>
      <c r="L20" s="24"/>
      <c r="M20" s="24"/>
      <c r="N20" s="24"/>
      <c r="O20" s="24"/>
      <c r="P20" s="24"/>
      <c r="Q20" s="24"/>
      <c r="R20" s="24"/>
      <c r="S20" s="24"/>
      <c r="T20" s="24"/>
      <c r="U20" s="24"/>
      <c r="V20" s="24"/>
      <c r="W20" s="24"/>
      <c r="X20" s="24"/>
      <c r="Y20" s="24"/>
      <c r="Z20" s="24"/>
    </row>
    <row r="21" spans="1:26" ht="15.75">
      <c r="A21" s="80" t="s">
        <v>308</v>
      </c>
      <c r="B21" s="293" t="s">
        <v>603</v>
      </c>
      <c r="C21" s="83">
        <v>40338786</v>
      </c>
      <c r="D21" s="83">
        <v>35378081</v>
      </c>
      <c r="E21" s="83">
        <v>34718729</v>
      </c>
      <c r="F21" s="83">
        <v>36081250</v>
      </c>
      <c r="G21" s="83">
        <v>37339344</v>
      </c>
      <c r="H21" s="83">
        <v>22597647</v>
      </c>
      <c r="I21" s="83">
        <v>22632745</v>
      </c>
      <c r="J21" s="83">
        <v>22646888</v>
      </c>
      <c r="K21" s="83">
        <v>24662821</v>
      </c>
      <c r="L21" s="83">
        <v>23044044</v>
      </c>
      <c r="M21" s="83">
        <v>22412479</v>
      </c>
      <c r="N21" s="83">
        <v>22568752</v>
      </c>
      <c r="O21" s="83">
        <v>22819005</v>
      </c>
      <c r="P21" s="83">
        <f>SUM(P22:P24)</f>
        <v>21101861</v>
      </c>
      <c r="Q21" s="83">
        <f>SUM(Q22:Q24)</f>
        <v>20868635</v>
      </c>
      <c r="R21" s="83">
        <f>SUM(R22:R24)</f>
        <v>17674468</v>
      </c>
      <c r="S21" s="83">
        <f t="shared" ref="S21:Z21" si="4">SUM(S22:S24)</f>
        <v>16817438</v>
      </c>
      <c r="T21" s="83">
        <f t="shared" si="4"/>
        <v>16026236</v>
      </c>
      <c r="U21" s="83">
        <f t="shared" si="4"/>
        <v>15372446</v>
      </c>
      <c r="V21" s="83">
        <f t="shared" si="4"/>
        <v>8590440</v>
      </c>
      <c r="W21" s="83">
        <f t="shared" si="4"/>
        <v>9448772</v>
      </c>
      <c r="X21" s="83">
        <f t="shared" si="4"/>
        <v>9358899</v>
      </c>
      <c r="Y21" s="83">
        <f t="shared" si="4"/>
        <v>8716731</v>
      </c>
      <c r="Z21" s="83">
        <f t="shared" si="4"/>
        <v>8198208</v>
      </c>
    </row>
    <row r="22" spans="1:26">
      <c r="A22" s="69" t="s">
        <v>295</v>
      </c>
      <c r="B22" s="285" t="s">
        <v>296</v>
      </c>
      <c r="C22" s="24">
        <v>29239743</v>
      </c>
      <c r="D22" s="24">
        <v>24895404</v>
      </c>
      <c r="E22" s="24">
        <v>24749854</v>
      </c>
      <c r="F22" s="24">
        <v>24548395</v>
      </c>
      <c r="G22" s="24">
        <v>25998247</v>
      </c>
      <c r="H22" s="24">
        <v>14230199</v>
      </c>
      <c r="I22" s="24">
        <v>13615904</v>
      </c>
      <c r="J22" s="24">
        <v>12977007</v>
      </c>
      <c r="K22" s="24">
        <v>14414954</v>
      </c>
      <c r="L22" s="24">
        <v>12495774</v>
      </c>
      <c r="M22" s="24">
        <v>12498567</v>
      </c>
      <c r="N22" s="24">
        <v>11948837</v>
      </c>
      <c r="O22" s="24">
        <v>12090445</v>
      </c>
      <c r="P22" s="24">
        <v>10621773</v>
      </c>
      <c r="Q22" s="24">
        <v>10126729</v>
      </c>
      <c r="R22" s="24">
        <v>9669466</v>
      </c>
      <c r="S22" s="24">
        <v>9888534</v>
      </c>
      <c r="T22" s="24">
        <v>9176383</v>
      </c>
      <c r="U22" s="24">
        <v>8460027</v>
      </c>
      <c r="V22" s="24">
        <v>5084904</v>
      </c>
      <c r="W22" s="24">
        <v>4847839</v>
      </c>
      <c r="X22" s="24">
        <v>5011981</v>
      </c>
      <c r="Y22" s="24">
        <v>4798291</v>
      </c>
      <c r="Z22" s="24">
        <v>4667772</v>
      </c>
    </row>
    <row r="23" spans="1:26">
      <c r="A23" s="69" t="s">
        <v>297</v>
      </c>
      <c r="B23" s="285" t="s">
        <v>298</v>
      </c>
      <c r="C23" s="24">
        <v>10336908</v>
      </c>
      <c r="D23" s="24">
        <v>9718589</v>
      </c>
      <c r="E23" s="24">
        <v>9110447</v>
      </c>
      <c r="F23" s="24">
        <v>10733992</v>
      </c>
      <c r="G23" s="24">
        <v>10262953</v>
      </c>
      <c r="H23" s="24">
        <v>8004056</v>
      </c>
      <c r="I23" s="24">
        <v>8687082</v>
      </c>
      <c r="J23" s="24">
        <v>9357882</v>
      </c>
      <c r="K23" s="24">
        <v>9912792</v>
      </c>
      <c r="L23" s="24">
        <v>10210005</v>
      </c>
      <c r="M23" s="24">
        <v>9623300</v>
      </c>
      <c r="N23" s="24">
        <v>10333217</v>
      </c>
      <c r="O23" s="24">
        <v>10451327</v>
      </c>
      <c r="P23" s="24">
        <v>10252493</v>
      </c>
      <c r="Q23" s="24">
        <v>10502895</v>
      </c>
      <c r="R23" s="24">
        <v>7790592</v>
      </c>
      <c r="S23" s="24">
        <v>6695150</v>
      </c>
      <c r="T23" s="24">
        <v>6637573</v>
      </c>
      <c r="U23" s="24">
        <v>6647000</v>
      </c>
      <c r="V23" s="24">
        <v>3396510</v>
      </c>
      <c r="W23" s="24">
        <v>4471291</v>
      </c>
      <c r="X23" s="24">
        <v>4280165</v>
      </c>
      <c r="Y23" s="24">
        <v>3850004</v>
      </c>
      <c r="Z23" s="24">
        <v>3475164</v>
      </c>
    </row>
    <row r="24" spans="1:26">
      <c r="A24" s="69" t="s">
        <v>301</v>
      </c>
      <c r="B24" s="285" t="s">
        <v>302</v>
      </c>
      <c r="C24" s="24">
        <v>762135</v>
      </c>
      <c r="D24" s="24">
        <v>764088</v>
      </c>
      <c r="E24" s="24">
        <v>858428</v>
      </c>
      <c r="F24" s="24">
        <v>798863</v>
      </c>
      <c r="G24" s="24">
        <v>1078144</v>
      </c>
      <c r="H24" s="24">
        <v>363392</v>
      </c>
      <c r="I24" s="24">
        <v>329759</v>
      </c>
      <c r="J24" s="24">
        <v>311999</v>
      </c>
      <c r="K24" s="24">
        <v>335075</v>
      </c>
      <c r="L24" s="24">
        <v>338265</v>
      </c>
      <c r="M24" s="24">
        <v>290612</v>
      </c>
      <c r="N24" s="24">
        <v>286698</v>
      </c>
      <c r="O24" s="24">
        <v>277233</v>
      </c>
      <c r="P24" s="24">
        <v>227595</v>
      </c>
      <c r="Q24" s="24">
        <f>Q25+Q26</f>
        <v>239011</v>
      </c>
      <c r="R24" s="24">
        <f>R25+R26</f>
        <v>214410</v>
      </c>
      <c r="S24" s="24">
        <f t="shared" ref="S24:Z24" si="5">S25+S26</f>
        <v>233754</v>
      </c>
      <c r="T24" s="24">
        <f t="shared" si="5"/>
        <v>212280</v>
      </c>
      <c r="U24" s="24">
        <f t="shared" si="5"/>
        <v>265419</v>
      </c>
      <c r="V24" s="24">
        <f t="shared" si="5"/>
        <v>109026</v>
      </c>
      <c r="W24" s="24">
        <f t="shared" si="5"/>
        <v>129642</v>
      </c>
      <c r="X24" s="24">
        <f t="shared" si="5"/>
        <v>66753</v>
      </c>
      <c r="Y24" s="24">
        <f t="shared" si="5"/>
        <v>68436</v>
      </c>
      <c r="Z24" s="24">
        <f t="shared" si="5"/>
        <v>55272</v>
      </c>
    </row>
    <row r="25" spans="1:26">
      <c r="A25" s="70" t="s">
        <v>303</v>
      </c>
      <c r="B25" s="294" t="s">
        <v>304</v>
      </c>
      <c r="C25" s="24"/>
      <c r="D25" s="24"/>
      <c r="E25" s="24"/>
      <c r="F25" s="24"/>
      <c r="G25" s="24"/>
      <c r="H25" s="24"/>
      <c r="I25" s="24">
        <v>292855</v>
      </c>
      <c r="J25" s="24">
        <v>284325</v>
      </c>
      <c r="K25" s="24">
        <v>292678</v>
      </c>
      <c r="L25" s="24">
        <v>292022</v>
      </c>
      <c r="M25" s="24">
        <v>258360</v>
      </c>
      <c r="N25" s="24">
        <v>247893</v>
      </c>
      <c r="O25" s="24">
        <v>245867</v>
      </c>
      <c r="P25" s="24">
        <v>196138</v>
      </c>
      <c r="Q25" s="24">
        <v>205170</v>
      </c>
      <c r="R25" s="24">
        <v>196371</v>
      </c>
      <c r="S25" s="24">
        <v>208568</v>
      </c>
      <c r="T25" s="24">
        <v>195907</v>
      </c>
      <c r="U25" s="24">
        <v>242791</v>
      </c>
      <c r="V25" s="24">
        <v>107563</v>
      </c>
      <c r="W25" s="24">
        <v>128084</v>
      </c>
      <c r="X25" s="24">
        <v>65147</v>
      </c>
      <c r="Y25" s="24">
        <v>66914</v>
      </c>
      <c r="Z25" s="24">
        <v>53949</v>
      </c>
    </row>
    <row r="26" spans="1:26">
      <c r="A26" s="70" t="s">
        <v>121</v>
      </c>
      <c r="B26" s="294" t="s">
        <v>309</v>
      </c>
      <c r="C26" s="24"/>
      <c r="D26" s="24"/>
      <c r="E26" s="24"/>
      <c r="F26" s="24"/>
      <c r="G26" s="24"/>
      <c r="H26" s="24"/>
      <c r="I26" s="24">
        <v>36904</v>
      </c>
      <c r="J26" s="24">
        <v>27674</v>
      </c>
      <c r="K26" s="24">
        <v>42397</v>
      </c>
      <c r="L26" s="24">
        <v>46243</v>
      </c>
      <c r="M26" s="24">
        <v>32252</v>
      </c>
      <c r="N26" s="24">
        <v>38805</v>
      </c>
      <c r="O26" s="24">
        <v>31366</v>
      </c>
      <c r="P26" s="24">
        <v>31457</v>
      </c>
      <c r="Q26" s="24">
        <v>33841</v>
      </c>
      <c r="R26" s="24">
        <v>18039</v>
      </c>
      <c r="S26" s="24">
        <v>25186</v>
      </c>
      <c r="T26" s="24">
        <v>16373</v>
      </c>
      <c r="U26" s="24">
        <v>22628</v>
      </c>
      <c r="V26" s="24">
        <v>1463</v>
      </c>
      <c r="W26" s="24">
        <v>1558</v>
      </c>
      <c r="X26" s="24">
        <v>1606</v>
      </c>
      <c r="Y26" s="24">
        <v>1522</v>
      </c>
      <c r="Z26" s="24">
        <v>1323</v>
      </c>
    </row>
    <row r="27" spans="1:26">
      <c r="A27" s="69"/>
      <c r="B27" s="285"/>
      <c r="C27" s="24"/>
      <c r="D27" s="24"/>
      <c r="E27" s="24"/>
      <c r="F27" s="24"/>
      <c r="G27" s="24"/>
      <c r="H27" s="24"/>
      <c r="I27" s="24"/>
      <c r="J27" s="24"/>
      <c r="K27" s="24"/>
      <c r="L27" s="24"/>
      <c r="M27" s="24"/>
      <c r="N27" s="24"/>
      <c r="O27" s="24"/>
      <c r="P27" s="24"/>
      <c r="Q27" s="24"/>
      <c r="R27" s="24"/>
      <c r="S27" s="24"/>
      <c r="T27" s="24"/>
      <c r="U27" s="24"/>
      <c r="V27" s="24"/>
      <c r="W27" s="24"/>
      <c r="X27" s="24"/>
      <c r="Y27" s="24"/>
      <c r="Z27" s="24"/>
    </row>
    <row r="28" spans="1:26" ht="15.75">
      <c r="A28" s="84" t="s">
        <v>310</v>
      </c>
      <c r="B28" s="303" t="s">
        <v>311</v>
      </c>
      <c r="C28" s="83">
        <v>1942191</v>
      </c>
      <c r="D28" s="83">
        <v>1607327</v>
      </c>
      <c r="E28" s="83">
        <v>1637630</v>
      </c>
      <c r="F28" s="83">
        <v>1793937</v>
      </c>
      <c r="G28" s="83">
        <v>1770897</v>
      </c>
      <c r="H28" s="83">
        <v>1538490</v>
      </c>
      <c r="I28" s="83">
        <v>1559346</v>
      </c>
      <c r="J28" s="83">
        <v>1561969</v>
      </c>
      <c r="K28" s="83">
        <v>1698793</v>
      </c>
      <c r="L28" s="83">
        <v>1490828</v>
      </c>
      <c r="M28" s="83">
        <v>1562834</v>
      </c>
      <c r="N28" s="83">
        <v>1552801</v>
      </c>
      <c r="O28" s="83">
        <v>1630880</v>
      </c>
      <c r="P28" s="83">
        <f>SUM(P29:P31)</f>
        <v>1375133</v>
      </c>
      <c r="Q28" s="83">
        <f>SUM(Q29:Q31)</f>
        <v>1423915</v>
      </c>
      <c r="R28" s="83">
        <f>SUM(R29:R31)</f>
        <v>1346416</v>
      </c>
      <c r="S28" s="83">
        <f>SUM(S29:S31)</f>
        <v>1309339</v>
      </c>
      <c r="T28" s="83">
        <f t="shared" ref="T28:Z28" si="6">SUM(T29:T31)</f>
        <v>1252933</v>
      </c>
      <c r="U28" s="83">
        <f t="shared" si="6"/>
        <v>1224225</v>
      </c>
      <c r="V28" s="83">
        <f t="shared" si="6"/>
        <v>1416633</v>
      </c>
      <c r="W28" s="83">
        <f t="shared" si="6"/>
        <v>1195840</v>
      </c>
      <c r="X28" s="83">
        <f t="shared" si="6"/>
        <v>1171871</v>
      </c>
      <c r="Y28" s="83">
        <f t="shared" si="6"/>
        <v>1240411</v>
      </c>
      <c r="Z28" s="83">
        <f t="shared" si="6"/>
        <v>1314544</v>
      </c>
    </row>
    <row r="29" spans="1:26">
      <c r="A29" s="72" t="s">
        <v>295</v>
      </c>
      <c r="B29" s="296" t="s">
        <v>296</v>
      </c>
      <c r="C29" s="24">
        <v>1827333</v>
      </c>
      <c r="D29" s="24">
        <v>1501214</v>
      </c>
      <c r="E29" s="24">
        <v>1494525</v>
      </c>
      <c r="F29" s="24">
        <v>1623833</v>
      </c>
      <c r="G29" s="24">
        <v>1590618</v>
      </c>
      <c r="H29" s="24">
        <v>1376055</v>
      </c>
      <c r="I29" s="24">
        <v>1422804</v>
      </c>
      <c r="J29" s="24">
        <v>1394002</v>
      </c>
      <c r="K29" s="24">
        <v>1540706</v>
      </c>
      <c r="L29" s="24">
        <v>1323680</v>
      </c>
      <c r="M29" s="24">
        <v>1388901</v>
      </c>
      <c r="N29" s="24">
        <v>1360879</v>
      </c>
      <c r="O29" s="24">
        <v>1423807</v>
      </c>
      <c r="P29" s="24">
        <v>1194822</v>
      </c>
      <c r="Q29" s="24">
        <v>1235355</v>
      </c>
      <c r="R29" s="24">
        <v>1179147</v>
      </c>
      <c r="S29" s="24">
        <v>1133901</v>
      </c>
      <c r="T29" s="24">
        <v>1081066</v>
      </c>
      <c r="U29" s="24">
        <v>1081482</v>
      </c>
      <c r="V29" s="24">
        <v>1137701</v>
      </c>
      <c r="W29" s="24">
        <v>882206</v>
      </c>
      <c r="X29" s="24">
        <v>896010</v>
      </c>
      <c r="Y29" s="24">
        <v>968530</v>
      </c>
      <c r="Z29" s="24">
        <v>1152429</v>
      </c>
    </row>
    <row r="30" spans="1:26">
      <c r="A30" s="72" t="s">
        <v>297</v>
      </c>
      <c r="B30" s="296" t="s">
        <v>298</v>
      </c>
      <c r="C30" s="24">
        <v>105709</v>
      </c>
      <c r="D30" s="24">
        <v>93109</v>
      </c>
      <c r="E30" s="24">
        <v>133201</v>
      </c>
      <c r="F30" s="24">
        <v>158083</v>
      </c>
      <c r="G30" s="24">
        <v>168781</v>
      </c>
      <c r="H30" s="24">
        <v>143324</v>
      </c>
      <c r="I30" s="24">
        <v>123723</v>
      </c>
      <c r="J30" s="24">
        <v>154994</v>
      </c>
      <c r="K30" s="24">
        <v>142209</v>
      </c>
      <c r="L30" s="24">
        <v>155250</v>
      </c>
      <c r="M30" s="24">
        <v>165151</v>
      </c>
      <c r="N30" s="24">
        <v>183371</v>
      </c>
      <c r="O30" s="24">
        <v>198073</v>
      </c>
      <c r="P30" s="24">
        <v>176644</v>
      </c>
      <c r="Q30" s="24">
        <v>185992</v>
      </c>
      <c r="R30" s="24">
        <v>163513</v>
      </c>
      <c r="S30" s="24">
        <v>171893</v>
      </c>
      <c r="T30" s="24">
        <v>167907</v>
      </c>
      <c r="U30" s="24">
        <v>137386</v>
      </c>
      <c r="V30" s="24">
        <v>273635</v>
      </c>
      <c r="W30" s="24">
        <v>307626</v>
      </c>
      <c r="X30" s="24">
        <v>269985</v>
      </c>
      <c r="Y30" s="24">
        <v>266221</v>
      </c>
      <c r="Z30" s="24">
        <v>156059</v>
      </c>
    </row>
    <row r="31" spans="1:26">
      <c r="A31" s="72" t="s">
        <v>301</v>
      </c>
      <c r="B31" s="296" t="s">
        <v>302</v>
      </c>
      <c r="C31" s="24">
        <v>9149</v>
      </c>
      <c r="D31" s="24">
        <v>13004</v>
      </c>
      <c r="E31" s="24">
        <v>9904</v>
      </c>
      <c r="F31" s="24">
        <v>12021</v>
      </c>
      <c r="G31" s="24">
        <v>11498</v>
      </c>
      <c r="H31" s="24">
        <v>19111</v>
      </c>
      <c r="I31" s="24">
        <v>12819</v>
      </c>
      <c r="J31" s="24">
        <v>12973</v>
      </c>
      <c r="K31" s="24">
        <v>15878</v>
      </c>
      <c r="L31" s="24">
        <v>11898</v>
      </c>
      <c r="M31" s="24">
        <v>8782</v>
      </c>
      <c r="N31" s="24">
        <v>8551</v>
      </c>
      <c r="O31" s="24">
        <v>9000</v>
      </c>
      <c r="P31" s="24">
        <v>3667</v>
      </c>
      <c r="Q31" s="24">
        <f>Q32+Q33</f>
        <v>2568</v>
      </c>
      <c r="R31" s="24">
        <f>R32+R33</f>
        <v>3756</v>
      </c>
      <c r="S31" s="24">
        <f t="shared" ref="S31:Z31" si="7">S32+S33</f>
        <v>3545</v>
      </c>
      <c r="T31" s="24">
        <f t="shared" si="7"/>
        <v>3960</v>
      </c>
      <c r="U31" s="24">
        <f t="shared" si="7"/>
        <v>5357</v>
      </c>
      <c r="V31" s="24">
        <f t="shared" si="7"/>
        <v>5297</v>
      </c>
      <c r="W31" s="24">
        <f t="shared" si="7"/>
        <v>6008</v>
      </c>
      <c r="X31" s="24">
        <f t="shared" si="7"/>
        <v>5876</v>
      </c>
      <c r="Y31" s="24">
        <f t="shared" si="7"/>
        <v>5660</v>
      </c>
      <c r="Z31" s="24">
        <f t="shared" si="7"/>
        <v>6056</v>
      </c>
    </row>
    <row r="32" spans="1:26">
      <c r="A32" s="70" t="s">
        <v>303</v>
      </c>
      <c r="B32" s="294" t="s">
        <v>304</v>
      </c>
      <c r="C32" s="24"/>
      <c r="D32" s="24"/>
      <c r="E32" s="24"/>
      <c r="F32" s="24"/>
      <c r="G32" s="24"/>
      <c r="H32" s="24"/>
      <c r="I32" s="24">
        <v>5630</v>
      </c>
      <c r="J32" s="24">
        <v>6703</v>
      </c>
      <c r="K32" s="24">
        <v>5777</v>
      </c>
      <c r="L32" s="24">
        <v>4320</v>
      </c>
      <c r="M32" s="24">
        <v>3985</v>
      </c>
      <c r="N32" s="24">
        <v>3384</v>
      </c>
      <c r="O32" s="24">
        <v>3521</v>
      </c>
      <c r="P32" s="24">
        <v>3259</v>
      </c>
      <c r="Q32" s="24">
        <v>2523</v>
      </c>
      <c r="R32" s="24">
        <v>3711</v>
      </c>
      <c r="S32" s="24">
        <v>3500</v>
      </c>
      <c r="T32" s="24">
        <v>3915</v>
      </c>
      <c r="U32" s="24">
        <v>5280</v>
      </c>
      <c r="V32" s="24">
        <v>5212</v>
      </c>
      <c r="W32" s="24">
        <v>5920</v>
      </c>
      <c r="X32" s="24">
        <v>5743</v>
      </c>
      <c r="Y32" s="24">
        <v>5550</v>
      </c>
      <c r="Z32" s="24">
        <v>6011</v>
      </c>
    </row>
    <row r="33" spans="1:26">
      <c r="A33" s="70" t="s">
        <v>121</v>
      </c>
      <c r="B33" s="294" t="s">
        <v>305</v>
      </c>
      <c r="C33" s="24"/>
      <c r="D33" s="24"/>
      <c r="E33" s="24"/>
      <c r="F33" s="24"/>
      <c r="G33" s="24"/>
      <c r="H33" s="24"/>
      <c r="I33" s="24">
        <v>7189</v>
      </c>
      <c r="J33" s="24">
        <v>6270</v>
      </c>
      <c r="K33" s="24">
        <v>10101</v>
      </c>
      <c r="L33" s="24">
        <v>7578</v>
      </c>
      <c r="M33" s="24">
        <v>4797</v>
      </c>
      <c r="N33" s="24">
        <v>5167</v>
      </c>
      <c r="O33" s="24">
        <v>5479</v>
      </c>
      <c r="P33" s="24">
        <v>408</v>
      </c>
      <c r="Q33" s="24">
        <v>45</v>
      </c>
      <c r="R33" s="24">
        <v>45</v>
      </c>
      <c r="S33" s="24">
        <v>45</v>
      </c>
      <c r="T33" s="24">
        <v>45</v>
      </c>
      <c r="U33" s="24">
        <v>77</v>
      </c>
      <c r="V33" s="24">
        <v>85</v>
      </c>
      <c r="W33" s="24">
        <v>88</v>
      </c>
      <c r="X33" s="24">
        <v>133</v>
      </c>
      <c r="Y33" s="24">
        <v>110</v>
      </c>
      <c r="Z33" s="24">
        <v>45</v>
      </c>
    </row>
    <row r="34" spans="1:26">
      <c r="A34" s="69"/>
      <c r="B34" s="285"/>
      <c r="C34" s="24"/>
      <c r="D34" s="24"/>
      <c r="E34" s="24"/>
      <c r="F34" s="24"/>
      <c r="G34" s="24"/>
      <c r="H34" s="24"/>
      <c r="I34" s="24"/>
      <c r="J34" s="24"/>
      <c r="K34" s="24"/>
      <c r="L34" s="24"/>
      <c r="M34" s="24"/>
      <c r="N34" s="24"/>
      <c r="O34" s="24"/>
      <c r="P34" s="24"/>
      <c r="Q34" s="24"/>
      <c r="R34" s="24"/>
      <c r="S34" s="24"/>
      <c r="T34" s="24"/>
      <c r="U34" s="24"/>
      <c r="V34" s="24"/>
      <c r="W34" s="24"/>
      <c r="X34" s="24"/>
      <c r="Y34" s="24"/>
      <c r="Z34" s="24"/>
    </row>
    <row r="35" spans="1:26" ht="15.75">
      <c r="A35" s="80" t="s">
        <v>312</v>
      </c>
      <c r="B35" s="293" t="s">
        <v>313</v>
      </c>
      <c r="C35" s="83">
        <v>1001948</v>
      </c>
      <c r="D35" s="83">
        <v>1105292</v>
      </c>
      <c r="E35" s="83">
        <v>1053362</v>
      </c>
      <c r="F35" s="83">
        <v>1185188</v>
      </c>
      <c r="G35" s="83">
        <v>1046860</v>
      </c>
      <c r="H35" s="83">
        <v>993934</v>
      </c>
      <c r="I35" s="83">
        <v>1066035</v>
      </c>
      <c r="J35" s="83">
        <v>1857172</v>
      </c>
      <c r="K35" s="83">
        <v>906102</v>
      </c>
      <c r="L35" s="83">
        <v>1735618</v>
      </c>
      <c r="M35" s="83">
        <v>1576904</v>
      </c>
      <c r="N35" s="83">
        <v>1611795</v>
      </c>
      <c r="O35" s="83">
        <v>818024</v>
      </c>
      <c r="P35" s="83">
        <f>SUM(P36:P38)</f>
        <v>1563722</v>
      </c>
      <c r="Q35" s="83">
        <f>SUM(Q36:Q38)</f>
        <v>1406919</v>
      </c>
      <c r="R35" s="83">
        <f>SUM(R36:R38)</f>
        <v>1244053</v>
      </c>
      <c r="S35" s="83">
        <f t="shared" ref="S35:Z35" si="8">SUM(S36:S38)</f>
        <v>695437</v>
      </c>
      <c r="T35" s="83">
        <f t="shared" si="8"/>
        <v>942894</v>
      </c>
      <c r="U35" s="83">
        <f t="shared" si="8"/>
        <v>1004159</v>
      </c>
      <c r="V35" s="83">
        <f t="shared" si="8"/>
        <v>681183</v>
      </c>
      <c r="W35" s="83">
        <f t="shared" si="8"/>
        <v>594132</v>
      </c>
      <c r="X35" s="83">
        <f t="shared" si="8"/>
        <v>816660</v>
      </c>
      <c r="Y35" s="83">
        <f t="shared" si="8"/>
        <v>689030</v>
      </c>
      <c r="Z35" s="83">
        <f t="shared" si="8"/>
        <v>746683</v>
      </c>
    </row>
    <row r="36" spans="1:26">
      <c r="A36" s="69" t="s">
        <v>295</v>
      </c>
      <c r="B36" s="285" t="s">
        <v>296</v>
      </c>
      <c r="C36" s="24">
        <v>788034</v>
      </c>
      <c r="D36" s="24">
        <v>775972</v>
      </c>
      <c r="E36" s="24">
        <v>744011</v>
      </c>
      <c r="F36" s="24">
        <v>695024</v>
      </c>
      <c r="G36" s="24">
        <v>721146</v>
      </c>
      <c r="H36" s="24">
        <v>606436</v>
      </c>
      <c r="I36" s="24">
        <v>625267</v>
      </c>
      <c r="J36" s="24">
        <v>643673</v>
      </c>
      <c r="K36" s="24">
        <v>642122</v>
      </c>
      <c r="L36" s="24">
        <v>671795</v>
      </c>
      <c r="M36" s="24">
        <v>681377</v>
      </c>
      <c r="N36" s="24">
        <v>663900</v>
      </c>
      <c r="O36" s="24">
        <v>585195</v>
      </c>
      <c r="P36" s="24">
        <v>614865</v>
      </c>
      <c r="Q36" s="24">
        <v>598044</v>
      </c>
      <c r="R36" s="24">
        <v>560888</v>
      </c>
      <c r="S36" s="24">
        <v>502878</v>
      </c>
      <c r="T36" s="24">
        <v>546103</v>
      </c>
      <c r="U36" s="24">
        <v>483198</v>
      </c>
      <c r="V36" s="24">
        <v>460151</v>
      </c>
      <c r="W36" s="24">
        <v>384526</v>
      </c>
      <c r="X36" s="24">
        <v>509388</v>
      </c>
      <c r="Y36" s="24">
        <v>484383</v>
      </c>
      <c r="Z36" s="24">
        <v>495585</v>
      </c>
    </row>
    <row r="37" spans="1:26">
      <c r="A37" s="69" t="s">
        <v>297</v>
      </c>
      <c r="B37" s="285" t="s">
        <v>298</v>
      </c>
      <c r="C37" s="24">
        <v>212777</v>
      </c>
      <c r="D37" s="24">
        <v>327072</v>
      </c>
      <c r="E37" s="24">
        <v>307406</v>
      </c>
      <c r="F37" s="24">
        <v>488517</v>
      </c>
      <c r="G37" s="24">
        <v>307176</v>
      </c>
      <c r="H37" s="24">
        <v>383228</v>
      </c>
      <c r="I37" s="24">
        <v>439173</v>
      </c>
      <c r="J37" s="24">
        <v>1212347</v>
      </c>
      <c r="K37" s="24">
        <v>262046</v>
      </c>
      <c r="L37" s="24">
        <v>1061401</v>
      </c>
      <c r="M37" s="24">
        <v>893211</v>
      </c>
      <c r="N37" s="24">
        <v>945873</v>
      </c>
      <c r="O37" s="24">
        <v>229848</v>
      </c>
      <c r="P37" s="24">
        <v>948173</v>
      </c>
      <c r="Q37" s="24">
        <v>808786</v>
      </c>
      <c r="R37" s="24">
        <v>683007</v>
      </c>
      <c r="S37" s="24">
        <v>192425</v>
      </c>
      <c r="T37" s="24">
        <v>396658</v>
      </c>
      <c r="U37" s="24">
        <v>519329</v>
      </c>
      <c r="V37" s="24">
        <v>220901</v>
      </c>
      <c r="W37" s="24">
        <v>209475</v>
      </c>
      <c r="X37" s="24">
        <v>307142</v>
      </c>
      <c r="Y37" s="24">
        <v>204518</v>
      </c>
      <c r="Z37" s="24">
        <v>250970</v>
      </c>
    </row>
    <row r="38" spans="1:26">
      <c r="A38" s="69" t="s">
        <v>301</v>
      </c>
      <c r="B38" s="285" t="s">
        <v>302</v>
      </c>
      <c r="C38" s="24">
        <v>1137</v>
      </c>
      <c r="D38" s="24">
        <v>2248</v>
      </c>
      <c r="E38" s="24">
        <v>1945</v>
      </c>
      <c r="F38" s="24">
        <v>1647</v>
      </c>
      <c r="G38" s="24">
        <v>18538</v>
      </c>
      <c r="H38" s="24">
        <v>4270</v>
      </c>
      <c r="I38" s="24">
        <v>1595</v>
      </c>
      <c r="J38" s="24">
        <v>1152</v>
      </c>
      <c r="K38" s="24">
        <v>1934</v>
      </c>
      <c r="L38" s="24">
        <v>2422</v>
      </c>
      <c r="M38" s="24">
        <v>2316</v>
      </c>
      <c r="N38" s="24">
        <v>2022</v>
      </c>
      <c r="O38" s="24">
        <v>2981</v>
      </c>
      <c r="P38" s="24">
        <v>684</v>
      </c>
      <c r="Q38" s="24">
        <f>Q39+Q40</f>
        <v>89</v>
      </c>
      <c r="R38" s="24">
        <f>R39+R40</f>
        <v>158</v>
      </c>
      <c r="S38" s="24">
        <f t="shared" ref="S38:Z38" si="9">S39+S40</f>
        <v>134</v>
      </c>
      <c r="T38" s="24">
        <f t="shared" si="9"/>
        <v>133</v>
      </c>
      <c r="U38" s="24">
        <f t="shared" si="9"/>
        <v>1632</v>
      </c>
      <c r="V38" s="24">
        <f t="shared" si="9"/>
        <v>131</v>
      </c>
      <c r="W38" s="24">
        <f t="shared" si="9"/>
        <v>131</v>
      </c>
      <c r="X38" s="24">
        <f t="shared" si="9"/>
        <v>130</v>
      </c>
      <c r="Y38" s="24">
        <f t="shared" si="9"/>
        <v>129</v>
      </c>
      <c r="Z38" s="24">
        <f t="shared" si="9"/>
        <v>128</v>
      </c>
    </row>
    <row r="39" spans="1:26">
      <c r="A39" s="70" t="s">
        <v>303</v>
      </c>
      <c r="B39" s="294" t="s">
        <v>304</v>
      </c>
      <c r="C39" s="24"/>
      <c r="D39" s="24"/>
      <c r="E39" s="24"/>
      <c r="F39" s="24"/>
      <c r="G39" s="24"/>
      <c r="H39" s="24"/>
      <c r="I39" s="24">
        <v>23</v>
      </c>
      <c r="J39" s="24">
        <v>23</v>
      </c>
      <c r="K39" s="24">
        <v>23</v>
      </c>
      <c r="L39" s="24">
        <v>77</v>
      </c>
      <c r="M39" s="24">
        <v>23</v>
      </c>
      <c r="N39" s="24">
        <v>23</v>
      </c>
      <c r="O39" s="24">
        <v>23</v>
      </c>
      <c r="P39" s="24">
        <v>23</v>
      </c>
      <c r="Q39" s="24">
        <v>23</v>
      </c>
      <c r="R39" s="24">
        <v>158</v>
      </c>
      <c r="S39" s="24">
        <v>134</v>
      </c>
      <c r="T39" s="24">
        <v>133</v>
      </c>
      <c r="U39" s="24">
        <v>1632</v>
      </c>
      <c r="V39" s="24">
        <v>131</v>
      </c>
      <c r="W39" s="24">
        <v>131</v>
      </c>
      <c r="X39" s="24">
        <v>130</v>
      </c>
      <c r="Y39" s="24">
        <v>129</v>
      </c>
      <c r="Z39" s="24">
        <v>128</v>
      </c>
    </row>
    <row r="40" spans="1:26" ht="15.75" thickBot="1">
      <c r="A40" s="70" t="s">
        <v>121</v>
      </c>
      <c r="B40" s="294" t="s">
        <v>305</v>
      </c>
      <c r="C40" s="75"/>
      <c r="D40" s="75"/>
      <c r="E40" s="75"/>
      <c r="F40" s="75"/>
      <c r="G40" s="75"/>
      <c r="H40" s="75"/>
      <c r="I40" s="75">
        <v>1572</v>
      </c>
      <c r="J40" s="75">
        <v>1129</v>
      </c>
      <c r="K40" s="75">
        <v>1911</v>
      </c>
      <c r="L40" s="75">
        <v>2345</v>
      </c>
      <c r="M40" s="75">
        <v>2293</v>
      </c>
      <c r="N40" s="75">
        <v>1999</v>
      </c>
      <c r="O40" s="75">
        <v>2958</v>
      </c>
      <c r="P40" s="75">
        <v>661</v>
      </c>
      <c r="Q40" s="75">
        <v>66</v>
      </c>
      <c r="R40" s="75">
        <v>0</v>
      </c>
      <c r="S40" s="75">
        <v>0</v>
      </c>
      <c r="T40" s="75">
        <v>0</v>
      </c>
      <c r="U40" s="75">
        <v>0</v>
      </c>
      <c r="V40" s="75">
        <v>0</v>
      </c>
      <c r="W40" s="75">
        <v>0</v>
      </c>
      <c r="X40" s="75">
        <v>0</v>
      </c>
      <c r="Y40" s="75">
        <v>0</v>
      </c>
      <c r="Z40" s="75">
        <v>0</v>
      </c>
    </row>
    <row r="41" spans="1:26" ht="16.5" thickTop="1">
      <c r="A41" s="173" t="s">
        <v>314</v>
      </c>
      <c r="B41" s="292" t="s">
        <v>315</v>
      </c>
      <c r="C41" s="174">
        <v>86134984</v>
      </c>
      <c r="D41" s="174">
        <v>83348683</v>
      </c>
      <c r="E41" s="174">
        <v>82641868</v>
      </c>
      <c r="F41" s="174">
        <v>85922946</v>
      </c>
      <c r="G41" s="174">
        <v>87191708</v>
      </c>
      <c r="H41" s="174">
        <v>53063346</v>
      </c>
      <c r="I41" s="174">
        <v>54012858</v>
      </c>
      <c r="J41" s="174">
        <v>55116570</v>
      </c>
      <c r="K41" s="174">
        <v>56328897</v>
      </c>
      <c r="L41" s="174">
        <v>55285977</v>
      </c>
      <c r="M41" s="174">
        <v>55064772</v>
      </c>
      <c r="N41" s="174">
        <v>55894690</v>
      </c>
      <c r="O41" s="174">
        <v>55155014</v>
      </c>
      <c r="P41" s="174">
        <f>P6+P14+P21+P35</f>
        <v>52902388</v>
      </c>
      <c r="Q41" s="174">
        <f>Q6+Q14+Q21+Q35</f>
        <v>51852581</v>
      </c>
      <c r="R41" s="174">
        <f>R6+R14+R21+R35</f>
        <v>47857311</v>
      </c>
      <c r="S41" s="174">
        <f>S6+S14+S21+S35</f>
        <v>46527391</v>
      </c>
      <c r="T41" s="174">
        <f>T6+T14+T21+T35</f>
        <v>44156915</v>
      </c>
      <c r="U41" s="174">
        <f t="shared" ref="U41:Z41" si="10">U6+U14+U21+U35</f>
        <v>44176712</v>
      </c>
      <c r="V41" s="174">
        <f t="shared" si="10"/>
        <v>32374716</v>
      </c>
      <c r="W41" s="174">
        <f t="shared" si="10"/>
        <v>32804444</v>
      </c>
      <c r="X41" s="174">
        <f t="shared" si="10"/>
        <v>31331127</v>
      </c>
      <c r="Y41" s="174">
        <f t="shared" si="10"/>
        <v>28252639</v>
      </c>
      <c r="Z41" s="174">
        <f t="shared" si="10"/>
        <v>27140819</v>
      </c>
    </row>
    <row r="48" spans="1:26" ht="18">
      <c r="A48" s="204" t="s">
        <v>447</v>
      </c>
    </row>
    <row r="50" spans="1:26">
      <c r="A50" s="13" t="s">
        <v>179</v>
      </c>
      <c r="B50" s="13" t="s">
        <v>180</v>
      </c>
    </row>
    <row r="51" spans="1:26" ht="30.6" customHeight="1">
      <c r="A51" s="233" t="s">
        <v>217</v>
      </c>
      <c r="B51" s="233" t="s">
        <v>292</v>
      </c>
      <c r="C51" s="197" t="s">
        <v>11</v>
      </c>
      <c r="D51" s="197" t="s">
        <v>10</v>
      </c>
      <c r="E51" s="197" t="s">
        <v>9</v>
      </c>
      <c r="F51" s="197" t="s">
        <v>8</v>
      </c>
      <c r="G51" s="197" t="s">
        <v>7</v>
      </c>
      <c r="H51" s="197" t="s">
        <v>6</v>
      </c>
      <c r="I51" s="197" t="s">
        <v>367</v>
      </c>
      <c r="J51" s="197" t="s">
        <v>379</v>
      </c>
      <c r="K51" s="197" t="s">
        <v>400</v>
      </c>
      <c r="L51" s="197" t="s">
        <v>418</v>
      </c>
      <c r="M51" s="197" t="s">
        <v>430</v>
      </c>
      <c r="N51" s="197" t="s">
        <v>437</v>
      </c>
      <c r="O51" s="197" t="s">
        <v>439</v>
      </c>
      <c r="P51" s="197" t="s">
        <v>441</v>
      </c>
      <c r="Q51" s="197" t="s">
        <v>445</v>
      </c>
      <c r="R51" s="197" t="s">
        <v>449</v>
      </c>
      <c r="S51" s="197" t="s">
        <v>451</v>
      </c>
      <c r="T51" s="197">
        <v>43281</v>
      </c>
      <c r="U51" s="197">
        <v>43373</v>
      </c>
      <c r="V51" s="197">
        <v>43464</v>
      </c>
      <c r="W51" s="197">
        <v>43555</v>
      </c>
      <c r="X51" s="197">
        <v>43646</v>
      </c>
      <c r="Y51" s="197">
        <v>43738</v>
      </c>
      <c r="Z51" s="197">
        <v>43830</v>
      </c>
    </row>
    <row r="52" spans="1:26">
      <c r="A52" s="69"/>
      <c r="B52" s="214"/>
      <c r="C52" s="24"/>
      <c r="D52" s="24"/>
      <c r="E52" s="24"/>
      <c r="F52" s="24"/>
      <c r="G52" s="24"/>
      <c r="H52" s="24"/>
      <c r="I52" s="24"/>
      <c r="J52" s="24"/>
      <c r="K52" s="24"/>
      <c r="L52" s="24"/>
      <c r="M52" s="24"/>
      <c r="N52" s="24"/>
      <c r="O52" s="24"/>
      <c r="P52" s="24"/>
      <c r="Q52" s="24"/>
      <c r="R52" s="24"/>
      <c r="S52" s="24"/>
      <c r="T52" s="24"/>
      <c r="U52" s="24"/>
      <c r="V52" s="24"/>
      <c r="W52" s="24"/>
      <c r="X52" s="24"/>
      <c r="Y52" s="24"/>
      <c r="Z52" s="24"/>
    </row>
    <row r="53" spans="1:26" ht="15.75">
      <c r="A53" s="80" t="s">
        <v>293</v>
      </c>
      <c r="B53" s="221" t="s">
        <v>294</v>
      </c>
      <c r="C53" s="83">
        <v>1173885</v>
      </c>
      <c r="D53" s="83">
        <v>1345843</v>
      </c>
      <c r="E53" s="83">
        <v>3799490</v>
      </c>
      <c r="F53" s="83">
        <v>4222120</v>
      </c>
      <c r="G53" s="83">
        <v>3693743</v>
      </c>
      <c r="H53" s="83">
        <v>4449799</v>
      </c>
      <c r="I53" s="83">
        <v>4279452</v>
      </c>
      <c r="J53" s="83">
        <v>4935155</v>
      </c>
      <c r="K53" s="83">
        <v>4501027</v>
      </c>
      <c r="L53" s="83">
        <v>3874171</v>
      </c>
      <c r="M53" s="83">
        <v>3985969</v>
      </c>
      <c r="N53" s="83">
        <v>3990812</v>
      </c>
      <c r="O53" s="83">
        <v>3725764</v>
      </c>
      <c r="P53" s="83">
        <v>3593419</v>
      </c>
      <c r="Q53" s="83">
        <v>3336866</v>
      </c>
      <c r="R53" s="83">
        <v>3109991</v>
      </c>
      <c r="S53" s="83">
        <v>2763420</v>
      </c>
      <c r="T53" s="83">
        <v>2841091</v>
      </c>
      <c r="U53" s="83">
        <v>2573410</v>
      </c>
      <c r="V53" s="83">
        <v>4052126</v>
      </c>
      <c r="W53" s="83">
        <v>4105448</v>
      </c>
      <c r="X53" s="83">
        <v>2994807</v>
      </c>
      <c r="Y53" s="83">
        <v>3251309</v>
      </c>
      <c r="Z53" s="83">
        <v>2443792</v>
      </c>
    </row>
    <row r="54" spans="1:26">
      <c r="A54" s="69" t="s">
        <v>295</v>
      </c>
      <c r="B54" s="214" t="s">
        <v>296</v>
      </c>
      <c r="C54" s="24">
        <v>10020</v>
      </c>
      <c r="D54" s="24">
        <v>6578</v>
      </c>
      <c r="E54" s="24">
        <v>14962</v>
      </c>
      <c r="F54" s="24">
        <v>24015</v>
      </c>
      <c r="G54" s="24">
        <v>13177</v>
      </c>
      <c r="H54" s="24">
        <v>231048</v>
      </c>
      <c r="I54" s="24">
        <v>175901</v>
      </c>
      <c r="J54" s="24">
        <v>622755</v>
      </c>
      <c r="K54" s="24">
        <v>438249</v>
      </c>
      <c r="L54" s="24">
        <v>340567</v>
      </c>
      <c r="M54" s="24">
        <v>406318</v>
      </c>
      <c r="N54" s="24">
        <v>212503</v>
      </c>
      <c r="O54" s="101">
        <v>145059</v>
      </c>
      <c r="P54" s="24">
        <v>163948</v>
      </c>
      <c r="Q54" s="24">
        <v>154018</v>
      </c>
      <c r="R54" s="24">
        <v>465431</v>
      </c>
      <c r="S54" s="24">
        <v>262863</v>
      </c>
      <c r="T54" s="24">
        <v>308161</v>
      </c>
      <c r="U54" s="24">
        <v>178114</v>
      </c>
      <c r="V54" s="24">
        <v>1149183</v>
      </c>
      <c r="W54" s="24">
        <v>1507208</v>
      </c>
      <c r="X54" s="24">
        <v>1130919</v>
      </c>
      <c r="Y54" s="24">
        <v>1206532</v>
      </c>
      <c r="Z54" s="24">
        <v>375256</v>
      </c>
    </row>
    <row r="55" spans="1:26">
      <c r="A55" s="69" t="s">
        <v>297</v>
      </c>
      <c r="B55" s="214" t="s">
        <v>298</v>
      </c>
      <c r="C55" s="24">
        <v>1163854</v>
      </c>
      <c r="D55" s="24">
        <v>1339254</v>
      </c>
      <c r="E55" s="24">
        <v>1474013</v>
      </c>
      <c r="F55" s="24">
        <v>1906525</v>
      </c>
      <c r="G55" s="24">
        <v>1221279</v>
      </c>
      <c r="H55" s="24">
        <v>1731083</v>
      </c>
      <c r="I55" s="24">
        <v>1779737</v>
      </c>
      <c r="J55" s="24">
        <v>2028453</v>
      </c>
      <c r="K55" s="24">
        <v>1868525</v>
      </c>
      <c r="L55" s="24">
        <v>1376378</v>
      </c>
      <c r="M55" s="24">
        <v>1538591</v>
      </c>
      <c r="N55" s="24">
        <v>1754338</v>
      </c>
      <c r="O55" s="101">
        <v>1710041</v>
      </c>
      <c r="P55" s="24">
        <v>1677633</v>
      </c>
      <c r="Q55" s="24">
        <v>1545524</v>
      </c>
      <c r="R55" s="24">
        <v>1168269</v>
      </c>
      <c r="S55" s="24">
        <v>1080357</v>
      </c>
      <c r="T55" s="24">
        <v>1117100</v>
      </c>
      <c r="U55" s="24">
        <v>1046306</v>
      </c>
      <c r="V55" s="24">
        <v>2890516</v>
      </c>
      <c r="W55" s="24">
        <v>2583935</v>
      </c>
      <c r="X55" s="24">
        <v>1854045</v>
      </c>
      <c r="Y55" s="24">
        <v>2035489</v>
      </c>
      <c r="Z55" s="24">
        <v>2068517</v>
      </c>
    </row>
    <row r="56" spans="1:26">
      <c r="A56" s="69" t="s">
        <v>299</v>
      </c>
      <c r="B56" s="214" t="s">
        <v>300</v>
      </c>
      <c r="C56" s="24">
        <v>0</v>
      </c>
      <c r="D56" s="24">
        <v>0</v>
      </c>
      <c r="E56" s="24">
        <v>2310504</v>
      </c>
      <c r="F56" s="24">
        <v>2291569</v>
      </c>
      <c r="G56" s="24">
        <v>2459276</v>
      </c>
      <c r="H56" s="24">
        <v>2454764</v>
      </c>
      <c r="I56" s="24">
        <v>2288308</v>
      </c>
      <c r="J56" s="24">
        <v>2240934</v>
      </c>
      <c r="K56" s="24">
        <v>2152543</v>
      </c>
      <c r="L56" s="24">
        <v>2156906</v>
      </c>
      <c r="M56" s="24">
        <v>2040762</v>
      </c>
      <c r="N56" s="24">
        <v>2023662</v>
      </c>
      <c r="O56" s="101">
        <v>1870632</v>
      </c>
      <c r="P56" s="24">
        <v>1751225</v>
      </c>
      <c r="Q56" s="24">
        <v>1636720</v>
      </c>
      <c r="R56" s="24">
        <v>1475684</v>
      </c>
      <c r="S56" s="24">
        <v>1418926</v>
      </c>
      <c r="T56" s="24">
        <v>1414542</v>
      </c>
      <c r="U56" s="24">
        <v>1346737</v>
      </c>
      <c r="V56" s="24"/>
      <c r="W56" s="24"/>
      <c r="X56" s="24"/>
      <c r="Y56" s="24"/>
      <c r="Z56" s="24"/>
    </row>
    <row r="57" spans="1:26">
      <c r="A57" s="69" t="s">
        <v>301</v>
      </c>
      <c r="B57" s="214" t="s">
        <v>302</v>
      </c>
      <c r="C57" s="24">
        <v>11</v>
      </c>
      <c r="D57" s="24">
        <v>11</v>
      </c>
      <c r="E57" s="24">
        <v>11</v>
      </c>
      <c r="F57" s="24">
        <v>11</v>
      </c>
      <c r="G57" s="24">
        <v>11</v>
      </c>
      <c r="H57" s="24">
        <v>32904</v>
      </c>
      <c r="I57" s="24">
        <v>35506</v>
      </c>
      <c r="J57" s="24">
        <v>43013</v>
      </c>
      <c r="K57" s="24">
        <v>41710</v>
      </c>
      <c r="L57" s="24">
        <v>320</v>
      </c>
      <c r="M57" s="24">
        <v>298</v>
      </c>
      <c r="N57" s="24">
        <v>309</v>
      </c>
      <c r="O57" s="24">
        <v>32</v>
      </c>
      <c r="P57" s="24">
        <v>613</v>
      </c>
      <c r="Q57" s="24">
        <v>604</v>
      </c>
      <c r="R57" s="24">
        <v>607</v>
      </c>
      <c r="S57" s="24">
        <v>1274</v>
      </c>
      <c r="T57" s="24">
        <v>1288</v>
      </c>
      <c r="U57" s="24">
        <v>2253</v>
      </c>
      <c r="V57" s="24">
        <v>12427</v>
      </c>
      <c r="W57" s="24">
        <v>14305</v>
      </c>
      <c r="X57" s="24">
        <v>9843</v>
      </c>
      <c r="Y57" s="24">
        <v>9288</v>
      </c>
      <c r="Z57" s="24">
        <v>19</v>
      </c>
    </row>
    <row r="58" spans="1:26">
      <c r="A58" s="70" t="s">
        <v>303</v>
      </c>
      <c r="B58" s="222" t="s">
        <v>304</v>
      </c>
      <c r="C58" s="24">
        <v>0</v>
      </c>
      <c r="D58" s="24">
        <v>0</v>
      </c>
      <c r="E58" s="24">
        <v>0</v>
      </c>
      <c r="F58" s="24">
        <v>0</v>
      </c>
      <c r="G58" s="24">
        <v>0</v>
      </c>
      <c r="H58" s="24">
        <v>0</v>
      </c>
      <c r="I58" s="24">
        <v>213</v>
      </c>
      <c r="J58" s="24">
        <v>43002</v>
      </c>
      <c r="K58" s="24">
        <v>212</v>
      </c>
      <c r="L58" s="24">
        <v>262</v>
      </c>
      <c r="M58" s="24">
        <v>263</v>
      </c>
      <c r="N58" s="24">
        <v>266</v>
      </c>
      <c r="O58" s="101">
        <v>1</v>
      </c>
      <c r="P58" s="24">
        <v>582</v>
      </c>
      <c r="Q58" s="24">
        <v>582</v>
      </c>
      <c r="R58" s="24">
        <v>584</v>
      </c>
      <c r="S58" s="24">
        <v>1253</v>
      </c>
      <c r="T58" s="24">
        <v>1255</v>
      </c>
      <c r="U58" s="24"/>
      <c r="V58" s="24"/>
      <c r="W58" s="24"/>
      <c r="X58" s="24"/>
      <c r="Y58" s="24"/>
      <c r="Z58" s="24"/>
    </row>
    <row r="59" spans="1:26">
      <c r="A59" s="70" t="s">
        <v>121</v>
      </c>
      <c r="B59" s="222" t="s">
        <v>305</v>
      </c>
      <c r="C59" s="24">
        <v>11</v>
      </c>
      <c r="D59" s="24">
        <v>11</v>
      </c>
      <c r="E59" s="24">
        <v>11</v>
      </c>
      <c r="F59" s="24">
        <v>11</v>
      </c>
      <c r="G59" s="24">
        <v>11</v>
      </c>
      <c r="H59" s="24">
        <v>32904</v>
      </c>
      <c r="I59" s="24">
        <v>35293</v>
      </c>
      <c r="J59" s="24">
        <v>11</v>
      </c>
      <c r="K59" s="24">
        <v>41498</v>
      </c>
      <c r="L59" s="24">
        <v>58</v>
      </c>
      <c r="M59" s="24">
        <v>35</v>
      </c>
      <c r="N59" s="24">
        <v>43</v>
      </c>
      <c r="O59" s="101">
        <v>31</v>
      </c>
      <c r="P59" s="24">
        <v>31</v>
      </c>
      <c r="Q59" s="24">
        <v>22</v>
      </c>
      <c r="R59" s="24">
        <v>23</v>
      </c>
      <c r="S59" s="24">
        <v>21</v>
      </c>
      <c r="T59" s="24">
        <v>33</v>
      </c>
      <c r="U59" s="24"/>
      <c r="V59" s="24"/>
      <c r="W59" s="24"/>
      <c r="X59" s="24"/>
      <c r="Y59" s="24"/>
      <c r="Z59" s="24"/>
    </row>
    <row r="60" spans="1:26">
      <c r="A60" s="69"/>
      <c r="B60" s="222"/>
      <c r="C60" s="24"/>
      <c r="D60" s="24"/>
      <c r="E60" s="24"/>
      <c r="F60" s="24"/>
      <c r="G60" s="24"/>
      <c r="H60" s="24"/>
      <c r="I60" s="24"/>
      <c r="J60" s="24"/>
      <c r="K60" s="24"/>
      <c r="L60" s="24"/>
      <c r="M60" s="24"/>
      <c r="N60" s="24"/>
      <c r="O60" s="24"/>
      <c r="P60" s="24"/>
      <c r="Q60" s="24"/>
      <c r="R60" s="24"/>
      <c r="S60" s="24"/>
      <c r="T60" s="24"/>
      <c r="U60" s="24"/>
      <c r="V60" s="24"/>
      <c r="W60" s="24"/>
      <c r="X60" s="24"/>
      <c r="Y60" s="24"/>
      <c r="Z60" s="24"/>
    </row>
    <row r="61" spans="1:26" ht="15.75">
      <c r="A61" s="80" t="s">
        <v>306</v>
      </c>
      <c r="B61" s="221" t="s">
        <v>307</v>
      </c>
      <c r="C61" s="83">
        <v>17022043</v>
      </c>
      <c r="D61" s="83">
        <v>17501035</v>
      </c>
      <c r="E61" s="83">
        <v>17356078</v>
      </c>
      <c r="F61" s="83">
        <v>18539420</v>
      </c>
      <c r="G61" s="83">
        <v>19409350</v>
      </c>
      <c r="H61" s="83">
        <v>23350308</v>
      </c>
      <c r="I61" s="83">
        <v>22908333</v>
      </c>
      <c r="J61" s="83">
        <v>24079361</v>
      </c>
      <c r="K61" s="83">
        <v>24437763</v>
      </c>
      <c r="L61" s="83">
        <v>25702856</v>
      </c>
      <c r="M61" s="83">
        <v>26250836</v>
      </c>
      <c r="N61" s="83">
        <v>27527173</v>
      </c>
      <c r="O61" s="83">
        <v>27988379</v>
      </c>
      <c r="P61" s="83">
        <v>27481970</v>
      </c>
      <c r="Q61" s="83">
        <v>27169449</v>
      </c>
      <c r="R61" s="83">
        <v>27649983</v>
      </c>
      <c r="S61" s="83">
        <v>27849090</v>
      </c>
      <c r="T61" s="83">
        <v>27472987</v>
      </c>
      <c r="U61" s="83">
        <v>26898355</v>
      </c>
      <c r="V61" s="83">
        <v>44753378</v>
      </c>
      <c r="W61" s="83">
        <v>44551060</v>
      </c>
      <c r="X61" s="83">
        <v>43874970</v>
      </c>
      <c r="Y61" s="83">
        <v>43614001</v>
      </c>
      <c r="Z61" s="83">
        <v>42350458</v>
      </c>
    </row>
    <row r="62" spans="1:26">
      <c r="A62" s="69" t="s">
        <v>295</v>
      </c>
      <c r="B62" s="214" t="s">
        <v>296</v>
      </c>
      <c r="C62" s="24">
        <v>10072482</v>
      </c>
      <c r="D62" s="24">
        <v>10277273</v>
      </c>
      <c r="E62" s="24">
        <v>10377678</v>
      </c>
      <c r="F62" s="24">
        <v>9670397</v>
      </c>
      <c r="G62" s="24">
        <v>10026774</v>
      </c>
      <c r="H62" s="24">
        <v>13502078</v>
      </c>
      <c r="I62" s="24">
        <v>12791593</v>
      </c>
      <c r="J62" s="24">
        <v>13398459</v>
      </c>
      <c r="K62" s="24">
        <v>13671474</v>
      </c>
      <c r="L62" s="24">
        <v>14353906</v>
      </c>
      <c r="M62" s="24">
        <v>14290556</v>
      </c>
      <c r="N62" s="24">
        <v>14725418</v>
      </c>
      <c r="O62" s="24">
        <v>15457346</v>
      </c>
      <c r="P62" s="24">
        <v>15455932</v>
      </c>
      <c r="Q62" s="24">
        <v>15109859</v>
      </c>
      <c r="R62" s="24">
        <v>14812376</v>
      </c>
      <c r="S62" s="24">
        <v>15809372</v>
      </c>
      <c r="T62" s="24">
        <v>15986078</v>
      </c>
      <c r="U62" s="24">
        <v>15771559</v>
      </c>
      <c r="V62" s="24">
        <v>27622375</v>
      </c>
      <c r="W62" s="24">
        <v>27388589</v>
      </c>
      <c r="X62" s="24">
        <v>27645236</v>
      </c>
      <c r="Y62" s="24">
        <v>28687389</v>
      </c>
      <c r="Z62" s="24">
        <v>27275384</v>
      </c>
    </row>
    <row r="63" spans="1:26">
      <c r="A63" s="69" t="s">
        <v>297</v>
      </c>
      <c r="B63" s="214" t="s">
        <v>298</v>
      </c>
      <c r="C63" s="24">
        <v>6888998</v>
      </c>
      <c r="D63" s="24">
        <v>7165722</v>
      </c>
      <c r="E63" s="24">
        <v>6921042</v>
      </c>
      <c r="F63" s="24">
        <v>8811831</v>
      </c>
      <c r="G63" s="24">
        <v>9326328</v>
      </c>
      <c r="H63" s="24">
        <v>9761476</v>
      </c>
      <c r="I63" s="24">
        <v>10034271</v>
      </c>
      <c r="J63" s="24">
        <v>10595406</v>
      </c>
      <c r="K63" s="24">
        <v>10683571</v>
      </c>
      <c r="L63" s="24">
        <v>11228989</v>
      </c>
      <c r="M63" s="24">
        <v>11835266</v>
      </c>
      <c r="N63" s="24">
        <v>12680228</v>
      </c>
      <c r="O63" s="24">
        <v>12408380</v>
      </c>
      <c r="P63" s="24">
        <v>11903133</v>
      </c>
      <c r="Q63" s="24">
        <v>11941093</v>
      </c>
      <c r="R63" s="24">
        <v>12690377</v>
      </c>
      <c r="S63" s="24">
        <v>11876581</v>
      </c>
      <c r="T63" s="24">
        <v>11309648</v>
      </c>
      <c r="U63" s="24">
        <v>10953846</v>
      </c>
      <c r="V63" s="24">
        <v>16778483</v>
      </c>
      <c r="W63" s="24">
        <v>16777001</v>
      </c>
      <c r="X63" s="24">
        <v>15868866</v>
      </c>
      <c r="Y63" s="24">
        <v>14544157</v>
      </c>
      <c r="Z63" s="24">
        <v>14753587</v>
      </c>
    </row>
    <row r="64" spans="1:26">
      <c r="A64" s="69" t="s">
        <v>301</v>
      </c>
      <c r="B64" s="214" t="s">
        <v>302</v>
      </c>
      <c r="C64" s="24">
        <v>60563</v>
      </c>
      <c r="D64" s="24">
        <v>58040</v>
      </c>
      <c r="E64" s="24">
        <v>57358</v>
      </c>
      <c r="F64" s="24">
        <v>57192</v>
      </c>
      <c r="G64" s="24">
        <v>56248</v>
      </c>
      <c r="H64" s="24">
        <v>86754</v>
      </c>
      <c r="I64" s="24">
        <v>82469</v>
      </c>
      <c r="J64" s="24">
        <v>85496</v>
      </c>
      <c r="K64" s="24">
        <v>82718</v>
      </c>
      <c r="L64" s="24">
        <v>119961</v>
      </c>
      <c r="M64" s="24">
        <v>125014</v>
      </c>
      <c r="N64" s="24">
        <v>121527</v>
      </c>
      <c r="O64" s="24">
        <v>122653</v>
      </c>
      <c r="P64" s="24">
        <v>122905</v>
      </c>
      <c r="Q64" s="24">
        <v>118497</v>
      </c>
      <c r="R64" s="24">
        <v>147230</v>
      </c>
      <c r="S64" s="24">
        <v>163137</v>
      </c>
      <c r="T64" s="24">
        <v>177261</v>
      </c>
      <c r="U64" s="24">
        <v>172950</v>
      </c>
      <c r="V64" s="24">
        <v>352520</v>
      </c>
      <c r="W64" s="24">
        <v>385470</v>
      </c>
      <c r="X64" s="24">
        <v>360868</v>
      </c>
      <c r="Y64" s="24">
        <v>382455</v>
      </c>
      <c r="Z64" s="24">
        <v>321487</v>
      </c>
    </row>
    <row r="65" spans="1:26">
      <c r="A65" s="70" t="s">
        <v>303</v>
      </c>
      <c r="B65" s="222" t="s">
        <v>304</v>
      </c>
      <c r="C65" s="24">
        <v>7842</v>
      </c>
      <c r="D65" s="24">
        <v>8054</v>
      </c>
      <c r="E65" s="24">
        <v>9318</v>
      </c>
      <c r="F65" s="24">
        <v>10766</v>
      </c>
      <c r="G65" s="24">
        <v>10990</v>
      </c>
      <c r="H65" s="24">
        <v>42216</v>
      </c>
      <c r="I65" s="24">
        <v>38804</v>
      </c>
      <c r="J65" s="24">
        <v>36017</v>
      </c>
      <c r="K65" s="24">
        <v>8124</v>
      </c>
      <c r="L65" s="24">
        <v>33591</v>
      </c>
      <c r="M65" s="24">
        <v>33140</v>
      </c>
      <c r="N65" s="24">
        <v>45511</v>
      </c>
      <c r="O65" s="24">
        <v>40737</v>
      </c>
      <c r="P65" s="24">
        <v>37961</v>
      </c>
      <c r="Q65" s="24">
        <v>35519</v>
      </c>
      <c r="R65" s="24">
        <v>34352</v>
      </c>
      <c r="S65" s="24">
        <v>32465</v>
      </c>
      <c r="T65" s="24">
        <v>33825</v>
      </c>
      <c r="U65" s="24"/>
      <c r="V65" s="24"/>
      <c r="W65" s="24"/>
      <c r="X65" s="24"/>
      <c r="Y65" s="24"/>
      <c r="Z65" s="24"/>
    </row>
    <row r="66" spans="1:26">
      <c r="A66" s="70" t="s">
        <v>121</v>
      </c>
      <c r="B66" s="222" t="s">
        <v>305</v>
      </c>
      <c r="C66" s="24">
        <v>52721</v>
      </c>
      <c r="D66" s="24">
        <v>49986</v>
      </c>
      <c r="E66" s="24">
        <v>48040</v>
      </c>
      <c r="F66" s="24">
        <v>46426</v>
      </c>
      <c r="G66" s="24">
        <v>45258</v>
      </c>
      <c r="H66" s="24">
        <v>44538</v>
      </c>
      <c r="I66" s="24">
        <v>43665</v>
      </c>
      <c r="J66" s="24">
        <v>49479</v>
      </c>
      <c r="K66" s="24">
        <v>74594</v>
      </c>
      <c r="L66" s="24">
        <v>86370</v>
      </c>
      <c r="M66" s="24">
        <v>91874</v>
      </c>
      <c r="N66" s="24">
        <v>76016</v>
      </c>
      <c r="O66" s="24">
        <v>81916</v>
      </c>
      <c r="P66" s="24">
        <v>84944</v>
      </c>
      <c r="Q66" s="24">
        <v>82978</v>
      </c>
      <c r="R66" s="24">
        <v>112878</v>
      </c>
      <c r="S66" s="24">
        <v>130672</v>
      </c>
      <c r="T66" s="24">
        <v>143436</v>
      </c>
      <c r="U66" s="24"/>
      <c r="V66" s="24"/>
      <c r="W66" s="24"/>
      <c r="X66" s="24"/>
      <c r="Y66" s="24"/>
      <c r="Z66" s="24"/>
    </row>
    <row r="67" spans="1:26">
      <c r="A67" s="69"/>
      <c r="B67" s="214"/>
      <c r="C67" s="24"/>
      <c r="D67" s="24"/>
      <c r="E67" s="24"/>
      <c r="F67" s="24"/>
      <c r="G67" s="24"/>
      <c r="H67" s="24"/>
      <c r="I67" s="24"/>
      <c r="J67" s="24"/>
      <c r="K67" s="24"/>
      <c r="L67" s="24"/>
      <c r="M67" s="24"/>
      <c r="N67" s="24"/>
      <c r="O67" s="24"/>
      <c r="P67" s="24"/>
      <c r="Q67" s="24"/>
      <c r="R67" s="24"/>
      <c r="S67" s="24"/>
      <c r="T67" s="24"/>
      <c r="U67" s="24"/>
      <c r="V67" s="24"/>
      <c r="W67" s="24"/>
      <c r="X67" s="24"/>
      <c r="Y67" s="24"/>
      <c r="Z67" s="24"/>
    </row>
    <row r="68" spans="1:26" ht="15.75">
      <c r="A68" s="80" t="s">
        <v>601</v>
      </c>
      <c r="B68" s="221" t="s">
        <v>603</v>
      </c>
      <c r="C68" s="83">
        <v>8198208</v>
      </c>
      <c r="D68" s="83">
        <v>8716731</v>
      </c>
      <c r="E68" s="83">
        <v>9358899</v>
      </c>
      <c r="F68" s="83">
        <v>9448772</v>
      </c>
      <c r="G68" s="83">
        <v>8590440</v>
      </c>
      <c r="H68" s="83">
        <v>15372446</v>
      </c>
      <c r="I68" s="83">
        <v>16026236</v>
      </c>
      <c r="J68" s="83">
        <v>16817438</v>
      </c>
      <c r="K68" s="83">
        <v>17674468</v>
      </c>
      <c r="L68" s="83">
        <v>20868635</v>
      </c>
      <c r="M68" s="83">
        <v>21101861</v>
      </c>
      <c r="N68" s="83">
        <v>22819005</v>
      </c>
      <c r="O68" s="83">
        <v>22568752</v>
      </c>
      <c r="P68" s="83">
        <v>22412479</v>
      </c>
      <c r="Q68" s="83">
        <v>23044044</v>
      </c>
      <c r="R68" s="83">
        <v>24662821</v>
      </c>
      <c r="S68" s="83">
        <v>22646888</v>
      </c>
      <c r="T68" s="83">
        <v>22632745</v>
      </c>
      <c r="U68" s="83">
        <v>22597647</v>
      </c>
      <c r="V68" s="83">
        <v>37339344</v>
      </c>
      <c r="W68" s="83">
        <v>36081250</v>
      </c>
      <c r="X68" s="83">
        <v>34718729</v>
      </c>
      <c r="Y68" s="83">
        <v>35378081</v>
      </c>
      <c r="Z68" s="83">
        <v>40338786</v>
      </c>
    </row>
    <row r="69" spans="1:26">
      <c r="A69" s="69" t="s">
        <v>295</v>
      </c>
      <c r="B69" s="214" t="s">
        <v>296</v>
      </c>
      <c r="C69" s="24">
        <v>4667772</v>
      </c>
      <c r="D69" s="24">
        <v>4798291</v>
      </c>
      <c r="E69" s="24">
        <v>5011981</v>
      </c>
      <c r="F69" s="24">
        <v>4847839</v>
      </c>
      <c r="G69" s="24">
        <v>5084904</v>
      </c>
      <c r="H69" s="24">
        <v>8460027</v>
      </c>
      <c r="I69" s="24">
        <v>9176383</v>
      </c>
      <c r="J69" s="24">
        <v>9888534</v>
      </c>
      <c r="K69" s="24">
        <v>9669466</v>
      </c>
      <c r="L69" s="24">
        <v>10126729</v>
      </c>
      <c r="M69" s="24">
        <v>10621773</v>
      </c>
      <c r="N69" s="24">
        <v>12090445</v>
      </c>
      <c r="O69" s="24">
        <v>11948837</v>
      </c>
      <c r="P69" s="24">
        <v>12498567</v>
      </c>
      <c r="Q69" s="24">
        <v>12495774</v>
      </c>
      <c r="R69" s="24">
        <v>14414954</v>
      </c>
      <c r="S69" s="24">
        <v>12977007</v>
      </c>
      <c r="T69" s="24">
        <v>13615904</v>
      </c>
      <c r="U69" s="24">
        <v>14230199</v>
      </c>
      <c r="V69" s="24">
        <v>25998247</v>
      </c>
      <c r="W69" s="24">
        <v>24548395</v>
      </c>
      <c r="X69" s="24">
        <v>24749854</v>
      </c>
      <c r="Y69" s="24">
        <v>24895404</v>
      </c>
      <c r="Z69" s="24">
        <v>29239743</v>
      </c>
    </row>
    <row r="70" spans="1:26">
      <c r="A70" s="69" t="s">
        <v>297</v>
      </c>
      <c r="B70" s="214" t="s">
        <v>298</v>
      </c>
      <c r="C70" s="24">
        <v>3475164</v>
      </c>
      <c r="D70" s="24">
        <v>3850004</v>
      </c>
      <c r="E70" s="24">
        <v>4280165</v>
      </c>
      <c r="F70" s="24">
        <v>4471291</v>
      </c>
      <c r="G70" s="24">
        <v>3396510</v>
      </c>
      <c r="H70" s="24">
        <v>6647000</v>
      </c>
      <c r="I70" s="24">
        <v>6637573</v>
      </c>
      <c r="J70" s="24">
        <v>6695150</v>
      </c>
      <c r="K70" s="24">
        <v>7790592</v>
      </c>
      <c r="L70" s="24">
        <v>10502895</v>
      </c>
      <c r="M70" s="24">
        <v>10252493</v>
      </c>
      <c r="N70" s="24">
        <v>10451327</v>
      </c>
      <c r="O70" s="24">
        <v>10333217</v>
      </c>
      <c r="P70" s="24">
        <v>9623300</v>
      </c>
      <c r="Q70" s="24">
        <v>10210005</v>
      </c>
      <c r="R70" s="24">
        <v>9912792</v>
      </c>
      <c r="S70" s="24">
        <v>9357882</v>
      </c>
      <c r="T70" s="24">
        <v>8687082</v>
      </c>
      <c r="U70" s="24">
        <v>8004056</v>
      </c>
      <c r="V70" s="24">
        <v>10262953</v>
      </c>
      <c r="W70" s="24">
        <v>10733992</v>
      </c>
      <c r="X70" s="24">
        <v>9110447</v>
      </c>
      <c r="Y70" s="24">
        <v>9718589</v>
      </c>
      <c r="Z70" s="24">
        <v>10336908</v>
      </c>
    </row>
    <row r="71" spans="1:26">
      <c r="A71" s="69" t="s">
        <v>301</v>
      </c>
      <c r="B71" s="214" t="s">
        <v>302</v>
      </c>
      <c r="C71" s="24">
        <v>55272</v>
      </c>
      <c r="D71" s="24">
        <v>68436</v>
      </c>
      <c r="E71" s="24">
        <v>66753</v>
      </c>
      <c r="F71" s="24">
        <v>129642</v>
      </c>
      <c r="G71" s="24">
        <v>109026</v>
      </c>
      <c r="H71" s="24">
        <v>265419</v>
      </c>
      <c r="I71" s="24">
        <v>212280</v>
      </c>
      <c r="J71" s="24">
        <v>233754</v>
      </c>
      <c r="K71" s="24">
        <v>214410</v>
      </c>
      <c r="L71" s="24">
        <v>239011</v>
      </c>
      <c r="M71" s="24">
        <v>227595</v>
      </c>
      <c r="N71" s="24">
        <v>277233</v>
      </c>
      <c r="O71" s="24">
        <v>286698</v>
      </c>
      <c r="P71" s="24">
        <v>290612</v>
      </c>
      <c r="Q71" s="24">
        <v>338265</v>
      </c>
      <c r="R71" s="24">
        <v>335075</v>
      </c>
      <c r="S71" s="24">
        <v>311999</v>
      </c>
      <c r="T71" s="24">
        <v>329759</v>
      </c>
      <c r="U71" s="24">
        <v>363392</v>
      </c>
      <c r="V71" s="24">
        <v>1078144</v>
      </c>
      <c r="W71" s="24">
        <v>798863</v>
      </c>
      <c r="X71" s="24">
        <v>858428</v>
      </c>
      <c r="Y71" s="24">
        <v>764088</v>
      </c>
      <c r="Z71" s="24">
        <v>762135</v>
      </c>
    </row>
    <row r="72" spans="1:26">
      <c r="A72" s="70" t="s">
        <v>303</v>
      </c>
      <c r="B72" s="222" t="s">
        <v>304</v>
      </c>
      <c r="C72" s="24">
        <v>53949</v>
      </c>
      <c r="D72" s="24">
        <v>66914</v>
      </c>
      <c r="E72" s="24">
        <v>65147</v>
      </c>
      <c r="F72" s="24">
        <v>128084</v>
      </c>
      <c r="G72" s="24">
        <v>107563</v>
      </c>
      <c r="H72" s="24">
        <v>242791</v>
      </c>
      <c r="I72" s="24">
        <v>195907</v>
      </c>
      <c r="J72" s="24">
        <v>208568</v>
      </c>
      <c r="K72" s="24">
        <v>196371</v>
      </c>
      <c r="L72" s="24">
        <v>205170</v>
      </c>
      <c r="M72" s="24">
        <v>196138</v>
      </c>
      <c r="N72" s="24">
        <v>245867</v>
      </c>
      <c r="O72" s="24">
        <v>247893</v>
      </c>
      <c r="P72" s="24">
        <v>258360</v>
      </c>
      <c r="Q72" s="24">
        <v>292022</v>
      </c>
      <c r="R72" s="24">
        <v>292678</v>
      </c>
      <c r="S72" s="24">
        <v>284325</v>
      </c>
      <c r="T72" s="24">
        <v>292855</v>
      </c>
      <c r="U72" s="24"/>
      <c r="V72" s="24"/>
      <c r="W72" s="24"/>
      <c r="X72" s="24"/>
      <c r="Y72" s="24"/>
      <c r="Z72" s="24"/>
    </row>
    <row r="73" spans="1:26">
      <c r="A73" s="70" t="s">
        <v>121</v>
      </c>
      <c r="B73" s="222" t="s">
        <v>309</v>
      </c>
      <c r="C73" s="24">
        <v>1323</v>
      </c>
      <c r="D73" s="24">
        <v>1522</v>
      </c>
      <c r="E73" s="24">
        <v>1606</v>
      </c>
      <c r="F73" s="24">
        <v>1558</v>
      </c>
      <c r="G73" s="24">
        <v>1463</v>
      </c>
      <c r="H73" s="24">
        <v>22628</v>
      </c>
      <c r="I73" s="24">
        <v>16373</v>
      </c>
      <c r="J73" s="24">
        <v>25186</v>
      </c>
      <c r="K73" s="24">
        <v>18039</v>
      </c>
      <c r="L73" s="24">
        <v>33841</v>
      </c>
      <c r="M73" s="24">
        <v>31457</v>
      </c>
      <c r="N73" s="24">
        <v>31366</v>
      </c>
      <c r="O73" s="24">
        <v>38805</v>
      </c>
      <c r="P73" s="24">
        <v>32252</v>
      </c>
      <c r="Q73" s="24">
        <v>46243</v>
      </c>
      <c r="R73" s="24">
        <v>42397</v>
      </c>
      <c r="S73" s="24">
        <v>27674</v>
      </c>
      <c r="T73" s="24">
        <v>36904</v>
      </c>
      <c r="U73" s="24"/>
      <c r="V73" s="24"/>
      <c r="W73" s="24"/>
      <c r="X73" s="24"/>
      <c r="Y73" s="24"/>
      <c r="Z73" s="24"/>
    </row>
    <row r="74" spans="1:26">
      <c r="A74" s="69"/>
      <c r="B74" s="214"/>
      <c r="C74" s="24"/>
      <c r="D74" s="24"/>
      <c r="E74" s="24"/>
      <c r="F74" s="24"/>
      <c r="G74" s="24"/>
      <c r="H74" s="24"/>
      <c r="I74" s="24"/>
      <c r="J74" s="24"/>
      <c r="K74" s="24"/>
      <c r="L74" s="24"/>
      <c r="M74" s="24"/>
      <c r="N74" s="24"/>
      <c r="O74" s="24"/>
      <c r="P74" s="24"/>
      <c r="Q74" s="24"/>
      <c r="R74" s="24"/>
      <c r="S74" s="24"/>
      <c r="T74" s="24"/>
      <c r="U74" s="24"/>
      <c r="V74" s="24"/>
      <c r="W74" s="24"/>
      <c r="X74" s="24"/>
      <c r="Y74" s="24"/>
      <c r="Z74" s="24"/>
    </row>
    <row r="75" spans="1:26" ht="15.75">
      <c r="A75" s="84" t="s">
        <v>310</v>
      </c>
      <c r="B75" s="228" t="s">
        <v>311</v>
      </c>
      <c r="C75" s="83">
        <v>1314544</v>
      </c>
      <c r="D75" s="83">
        <v>1240411</v>
      </c>
      <c r="E75" s="83">
        <v>1171871</v>
      </c>
      <c r="F75" s="83">
        <v>1195840</v>
      </c>
      <c r="G75" s="83">
        <v>1416633</v>
      </c>
      <c r="H75" s="83">
        <v>1224225</v>
      </c>
      <c r="I75" s="83">
        <v>1252933</v>
      </c>
      <c r="J75" s="83">
        <v>1309339</v>
      </c>
      <c r="K75" s="83">
        <v>1346416</v>
      </c>
      <c r="L75" s="83">
        <v>1423915</v>
      </c>
      <c r="M75" s="83">
        <v>1375133</v>
      </c>
      <c r="N75" s="83">
        <v>1630880</v>
      </c>
      <c r="O75" s="83">
        <v>1552801</v>
      </c>
      <c r="P75" s="83">
        <v>1562834</v>
      </c>
      <c r="Q75" s="83">
        <v>1490828</v>
      </c>
      <c r="R75" s="83">
        <v>1698793</v>
      </c>
      <c r="S75" s="83">
        <v>1561969</v>
      </c>
      <c r="T75" s="83">
        <v>1559346</v>
      </c>
      <c r="U75" s="83">
        <v>1538490</v>
      </c>
      <c r="V75" s="83">
        <v>1770897</v>
      </c>
      <c r="W75" s="83">
        <v>1793937</v>
      </c>
      <c r="X75" s="83">
        <v>1637630</v>
      </c>
      <c r="Y75" s="83">
        <v>1607327</v>
      </c>
      <c r="Z75" s="83">
        <v>1942191</v>
      </c>
    </row>
    <row r="76" spans="1:26">
      <c r="A76" s="72" t="s">
        <v>295</v>
      </c>
      <c r="B76" s="224" t="s">
        <v>296</v>
      </c>
      <c r="C76" s="24">
        <v>1152429</v>
      </c>
      <c r="D76" s="24">
        <v>968530</v>
      </c>
      <c r="E76" s="24">
        <v>896010</v>
      </c>
      <c r="F76" s="24">
        <v>882206</v>
      </c>
      <c r="G76" s="24">
        <v>1137701</v>
      </c>
      <c r="H76" s="24">
        <v>1081482</v>
      </c>
      <c r="I76" s="24">
        <v>1081066</v>
      </c>
      <c r="J76" s="24">
        <v>1133901</v>
      </c>
      <c r="K76" s="24">
        <v>1179147</v>
      </c>
      <c r="L76" s="24">
        <v>1235355</v>
      </c>
      <c r="M76" s="24">
        <v>1194822</v>
      </c>
      <c r="N76" s="24">
        <v>1423807</v>
      </c>
      <c r="O76" s="24">
        <v>1360879</v>
      </c>
      <c r="P76" s="24">
        <v>1388901</v>
      </c>
      <c r="Q76" s="24">
        <v>1323680</v>
      </c>
      <c r="R76" s="24">
        <v>1540706</v>
      </c>
      <c r="S76" s="24">
        <v>1394002</v>
      </c>
      <c r="T76" s="24">
        <v>1422804</v>
      </c>
      <c r="U76" s="24">
        <v>1376055</v>
      </c>
      <c r="V76" s="24">
        <v>1590618</v>
      </c>
      <c r="W76" s="24">
        <v>1623833</v>
      </c>
      <c r="X76" s="24">
        <v>1494525</v>
      </c>
      <c r="Y76" s="24">
        <v>1501214</v>
      </c>
      <c r="Z76" s="24">
        <v>1827333</v>
      </c>
    </row>
    <row r="77" spans="1:26">
      <c r="A77" s="72" t="s">
        <v>297</v>
      </c>
      <c r="B77" s="224" t="s">
        <v>298</v>
      </c>
      <c r="C77" s="24">
        <v>156059</v>
      </c>
      <c r="D77" s="24">
        <v>266221</v>
      </c>
      <c r="E77" s="24">
        <v>269985</v>
      </c>
      <c r="F77" s="24">
        <v>307626</v>
      </c>
      <c r="G77" s="24">
        <v>273635</v>
      </c>
      <c r="H77" s="24">
        <v>137386</v>
      </c>
      <c r="I77" s="24">
        <v>167907</v>
      </c>
      <c r="J77" s="24">
        <v>171893</v>
      </c>
      <c r="K77" s="24">
        <v>163513</v>
      </c>
      <c r="L77" s="24">
        <v>185992</v>
      </c>
      <c r="M77" s="24">
        <v>176644</v>
      </c>
      <c r="N77" s="24">
        <v>198073</v>
      </c>
      <c r="O77" s="24">
        <v>183371</v>
      </c>
      <c r="P77" s="24">
        <v>165151</v>
      </c>
      <c r="Q77" s="24">
        <v>155250</v>
      </c>
      <c r="R77" s="24">
        <v>142209</v>
      </c>
      <c r="S77" s="24">
        <v>154994</v>
      </c>
      <c r="T77" s="24">
        <v>123723</v>
      </c>
      <c r="U77" s="24">
        <v>143324</v>
      </c>
      <c r="V77" s="24">
        <v>168781</v>
      </c>
      <c r="W77" s="24">
        <v>158083</v>
      </c>
      <c r="X77" s="24">
        <v>133201</v>
      </c>
      <c r="Y77" s="24">
        <v>93109</v>
      </c>
      <c r="Z77" s="24">
        <v>105709</v>
      </c>
    </row>
    <row r="78" spans="1:26">
      <c r="A78" s="72" t="s">
        <v>301</v>
      </c>
      <c r="B78" s="224" t="s">
        <v>302</v>
      </c>
      <c r="C78" s="24">
        <v>6056</v>
      </c>
      <c r="D78" s="24">
        <v>5660</v>
      </c>
      <c r="E78" s="24">
        <v>5876</v>
      </c>
      <c r="F78" s="24">
        <v>6008</v>
      </c>
      <c r="G78" s="24">
        <v>5297</v>
      </c>
      <c r="H78" s="24">
        <v>5357</v>
      </c>
      <c r="I78" s="24">
        <v>3960</v>
      </c>
      <c r="J78" s="24">
        <v>3545</v>
      </c>
      <c r="K78" s="24">
        <v>3756</v>
      </c>
      <c r="L78" s="24">
        <v>2568</v>
      </c>
      <c r="M78" s="24">
        <v>3667</v>
      </c>
      <c r="N78" s="24">
        <v>9000</v>
      </c>
      <c r="O78" s="24">
        <v>8551</v>
      </c>
      <c r="P78" s="24">
        <v>8782</v>
      </c>
      <c r="Q78" s="24">
        <v>11898</v>
      </c>
      <c r="R78" s="24">
        <v>15878</v>
      </c>
      <c r="S78" s="24">
        <v>12973</v>
      </c>
      <c r="T78" s="24">
        <v>12819</v>
      </c>
      <c r="U78" s="24">
        <v>19111</v>
      </c>
      <c r="V78" s="24">
        <v>11498</v>
      </c>
      <c r="W78" s="24">
        <v>12021</v>
      </c>
      <c r="X78" s="24">
        <v>9904</v>
      </c>
      <c r="Y78" s="24">
        <v>13004</v>
      </c>
      <c r="Z78" s="24">
        <v>9149</v>
      </c>
    </row>
    <row r="79" spans="1:26">
      <c r="A79" s="70" t="s">
        <v>303</v>
      </c>
      <c r="B79" s="222" t="s">
        <v>304</v>
      </c>
      <c r="C79" s="24">
        <v>6011</v>
      </c>
      <c r="D79" s="24">
        <v>5550</v>
      </c>
      <c r="E79" s="24">
        <v>5743</v>
      </c>
      <c r="F79" s="24">
        <v>5920</v>
      </c>
      <c r="G79" s="24">
        <v>5212</v>
      </c>
      <c r="H79" s="24">
        <v>5280</v>
      </c>
      <c r="I79" s="24">
        <v>3915</v>
      </c>
      <c r="J79" s="24">
        <v>3500</v>
      </c>
      <c r="K79" s="24">
        <v>3711</v>
      </c>
      <c r="L79" s="24">
        <v>2523</v>
      </c>
      <c r="M79" s="24">
        <v>3259</v>
      </c>
      <c r="N79" s="24">
        <v>3521</v>
      </c>
      <c r="O79" s="24">
        <v>3384</v>
      </c>
      <c r="P79" s="24">
        <v>3985</v>
      </c>
      <c r="Q79" s="24">
        <v>4320</v>
      </c>
      <c r="R79" s="24">
        <v>5777</v>
      </c>
      <c r="S79" s="24">
        <v>6703</v>
      </c>
      <c r="T79" s="24">
        <v>5630</v>
      </c>
      <c r="U79" s="24"/>
      <c r="V79" s="24"/>
      <c r="W79" s="24"/>
      <c r="X79" s="24"/>
      <c r="Y79" s="24"/>
      <c r="Z79" s="24"/>
    </row>
    <row r="80" spans="1:26">
      <c r="A80" s="70" t="s">
        <v>121</v>
      </c>
      <c r="B80" s="222" t="s">
        <v>305</v>
      </c>
      <c r="C80" s="24">
        <v>45</v>
      </c>
      <c r="D80" s="24">
        <v>110</v>
      </c>
      <c r="E80" s="24">
        <v>133</v>
      </c>
      <c r="F80" s="24">
        <v>88</v>
      </c>
      <c r="G80" s="24">
        <v>85</v>
      </c>
      <c r="H80" s="24">
        <v>77</v>
      </c>
      <c r="I80" s="24">
        <v>45</v>
      </c>
      <c r="J80" s="24">
        <v>45</v>
      </c>
      <c r="K80" s="24">
        <v>45</v>
      </c>
      <c r="L80" s="24">
        <v>45</v>
      </c>
      <c r="M80" s="24">
        <v>408</v>
      </c>
      <c r="N80" s="24">
        <v>5479</v>
      </c>
      <c r="O80" s="24">
        <v>5167</v>
      </c>
      <c r="P80" s="24">
        <v>4797</v>
      </c>
      <c r="Q80" s="24">
        <v>7578</v>
      </c>
      <c r="R80" s="24">
        <v>10101</v>
      </c>
      <c r="S80" s="24">
        <v>6270</v>
      </c>
      <c r="T80" s="24">
        <v>7189</v>
      </c>
      <c r="U80" s="24"/>
      <c r="V80" s="24"/>
      <c r="W80" s="24"/>
      <c r="X80" s="24"/>
      <c r="Y80" s="24"/>
      <c r="Z80" s="24"/>
    </row>
    <row r="81" spans="1:26">
      <c r="A81" s="69"/>
      <c r="B81" s="214"/>
      <c r="C81" s="24"/>
      <c r="D81" s="24"/>
      <c r="E81" s="24"/>
      <c r="F81" s="24"/>
      <c r="G81" s="24"/>
      <c r="H81" s="24"/>
      <c r="I81" s="24"/>
      <c r="J81" s="24"/>
      <c r="K81" s="24"/>
      <c r="L81" s="24"/>
      <c r="M81" s="24"/>
      <c r="N81" s="24"/>
      <c r="O81" s="24"/>
      <c r="P81" s="24"/>
      <c r="Q81" s="24"/>
      <c r="R81" s="24"/>
      <c r="S81" s="24"/>
      <c r="T81" s="24"/>
      <c r="U81" s="24"/>
      <c r="V81" s="24"/>
      <c r="W81" s="24"/>
      <c r="X81" s="24"/>
      <c r="Y81" s="24"/>
      <c r="Z81" s="24"/>
    </row>
    <row r="82" spans="1:26" ht="15.75">
      <c r="A82" s="80" t="s">
        <v>312</v>
      </c>
      <c r="B82" s="221" t="s">
        <v>313</v>
      </c>
      <c r="C82" s="83">
        <v>746683</v>
      </c>
      <c r="D82" s="83">
        <v>689030</v>
      </c>
      <c r="E82" s="83">
        <v>816660</v>
      </c>
      <c r="F82" s="83">
        <v>594132</v>
      </c>
      <c r="G82" s="83">
        <v>681183</v>
      </c>
      <c r="H82" s="83">
        <v>1004159</v>
      </c>
      <c r="I82" s="83">
        <v>942894</v>
      </c>
      <c r="J82" s="83">
        <v>695437</v>
      </c>
      <c r="K82" s="83">
        <v>1244053</v>
      </c>
      <c r="L82" s="83">
        <v>1406919</v>
      </c>
      <c r="M82" s="83">
        <v>1563722</v>
      </c>
      <c r="N82" s="83">
        <v>818024</v>
      </c>
      <c r="O82" s="83">
        <v>1611795</v>
      </c>
      <c r="P82" s="83">
        <v>1576904</v>
      </c>
      <c r="Q82" s="83">
        <v>1735618</v>
      </c>
      <c r="R82" s="83">
        <v>906102</v>
      </c>
      <c r="S82" s="83">
        <v>1857172</v>
      </c>
      <c r="T82" s="83">
        <v>1066035</v>
      </c>
      <c r="U82" s="83">
        <v>993934</v>
      </c>
      <c r="V82" s="83">
        <v>1046860</v>
      </c>
      <c r="W82" s="83">
        <v>1185188</v>
      </c>
      <c r="X82" s="83">
        <v>1053362</v>
      </c>
      <c r="Y82" s="83">
        <v>1105292</v>
      </c>
      <c r="Z82" s="83">
        <v>1001948</v>
      </c>
    </row>
    <row r="83" spans="1:26">
      <c r="A83" s="69" t="s">
        <v>295</v>
      </c>
      <c r="B83" s="214" t="s">
        <v>296</v>
      </c>
      <c r="C83" s="24">
        <v>495585</v>
      </c>
      <c r="D83" s="24">
        <v>484383</v>
      </c>
      <c r="E83" s="24">
        <v>509388</v>
      </c>
      <c r="F83" s="24">
        <v>384526</v>
      </c>
      <c r="G83" s="24">
        <v>460151</v>
      </c>
      <c r="H83" s="24">
        <v>483198</v>
      </c>
      <c r="I83" s="24">
        <v>546103</v>
      </c>
      <c r="J83" s="24">
        <v>502878</v>
      </c>
      <c r="K83" s="24">
        <v>560888</v>
      </c>
      <c r="L83" s="24">
        <v>598044</v>
      </c>
      <c r="M83" s="24">
        <v>614865</v>
      </c>
      <c r="N83" s="24">
        <v>585195</v>
      </c>
      <c r="O83" s="24">
        <v>663900</v>
      </c>
      <c r="P83" s="24">
        <v>681377</v>
      </c>
      <c r="Q83" s="24">
        <v>671795</v>
      </c>
      <c r="R83" s="24">
        <v>642122</v>
      </c>
      <c r="S83" s="24">
        <v>643673</v>
      </c>
      <c r="T83" s="24">
        <v>625267</v>
      </c>
      <c r="U83" s="24">
        <v>606436</v>
      </c>
      <c r="V83" s="24">
        <v>721146</v>
      </c>
      <c r="W83" s="24">
        <v>695024</v>
      </c>
      <c r="X83" s="24">
        <v>744011</v>
      </c>
      <c r="Y83" s="24">
        <v>775972</v>
      </c>
      <c r="Z83" s="24">
        <v>788034</v>
      </c>
    </row>
    <row r="84" spans="1:26">
      <c r="A84" s="69" t="s">
        <v>297</v>
      </c>
      <c r="B84" s="214" t="s">
        <v>298</v>
      </c>
      <c r="C84" s="24">
        <v>250970</v>
      </c>
      <c r="D84" s="24">
        <v>204518</v>
      </c>
      <c r="E84" s="24">
        <v>307142</v>
      </c>
      <c r="F84" s="24">
        <v>209475</v>
      </c>
      <c r="G84" s="24">
        <v>220901</v>
      </c>
      <c r="H84" s="24">
        <v>519329</v>
      </c>
      <c r="I84" s="24">
        <v>396658</v>
      </c>
      <c r="J84" s="24">
        <v>192425</v>
      </c>
      <c r="K84" s="24">
        <v>683007</v>
      </c>
      <c r="L84" s="24">
        <v>808786</v>
      </c>
      <c r="M84" s="24">
        <v>948173</v>
      </c>
      <c r="N84" s="24">
        <v>229848</v>
      </c>
      <c r="O84" s="24">
        <v>945873</v>
      </c>
      <c r="P84" s="24">
        <v>893211</v>
      </c>
      <c r="Q84" s="24">
        <v>1061401</v>
      </c>
      <c r="R84" s="24">
        <v>262046</v>
      </c>
      <c r="S84" s="24">
        <v>1212347</v>
      </c>
      <c r="T84" s="24">
        <v>439173</v>
      </c>
      <c r="U84" s="24">
        <v>383228</v>
      </c>
      <c r="V84" s="24">
        <v>307176</v>
      </c>
      <c r="W84" s="24">
        <v>488517</v>
      </c>
      <c r="X84" s="24">
        <v>307406</v>
      </c>
      <c r="Y84" s="24">
        <v>327072</v>
      </c>
      <c r="Z84" s="24">
        <v>212777</v>
      </c>
    </row>
    <row r="85" spans="1:26">
      <c r="A85" s="69" t="s">
        <v>301</v>
      </c>
      <c r="B85" s="214" t="s">
        <v>302</v>
      </c>
      <c r="C85" s="24">
        <v>128</v>
      </c>
      <c r="D85" s="24">
        <v>129</v>
      </c>
      <c r="E85" s="24">
        <v>130</v>
      </c>
      <c r="F85" s="24">
        <v>131</v>
      </c>
      <c r="G85" s="24">
        <v>131</v>
      </c>
      <c r="H85" s="24">
        <v>1632</v>
      </c>
      <c r="I85" s="24">
        <v>133</v>
      </c>
      <c r="J85" s="24">
        <v>134</v>
      </c>
      <c r="K85" s="24">
        <v>158</v>
      </c>
      <c r="L85" s="24">
        <v>89</v>
      </c>
      <c r="M85" s="24">
        <v>684</v>
      </c>
      <c r="N85" s="24">
        <v>2981</v>
      </c>
      <c r="O85" s="24">
        <v>2022</v>
      </c>
      <c r="P85" s="24">
        <v>2316</v>
      </c>
      <c r="Q85" s="24">
        <v>2422</v>
      </c>
      <c r="R85" s="24">
        <v>1934</v>
      </c>
      <c r="S85" s="24">
        <v>1152</v>
      </c>
      <c r="T85" s="24">
        <v>1595</v>
      </c>
      <c r="U85" s="24">
        <v>4270</v>
      </c>
      <c r="V85" s="24">
        <v>18538</v>
      </c>
      <c r="W85" s="24">
        <v>1647</v>
      </c>
      <c r="X85" s="24">
        <v>1945</v>
      </c>
      <c r="Y85" s="24">
        <v>2248</v>
      </c>
      <c r="Z85" s="24">
        <v>1137</v>
      </c>
    </row>
    <row r="86" spans="1:26">
      <c r="A86" s="70" t="s">
        <v>303</v>
      </c>
      <c r="B86" s="222" t="s">
        <v>304</v>
      </c>
      <c r="C86" s="24">
        <v>128</v>
      </c>
      <c r="D86" s="24">
        <v>129</v>
      </c>
      <c r="E86" s="24">
        <v>130</v>
      </c>
      <c r="F86" s="24">
        <v>131</v>
      </c>
      <c r="G86" s="24">
        <v>131</v>
      </c>
      <c r="H86" s="24">
        <v>1632</v>
      </c>
      <c r="I86" s="24">
        <v>133</v>
      </c>
      <c r="J86" s="24">
        <v>134</v>
      </c>
      <c r="K86" s="24">
        <v>158</v>
      </c>
      <c r="L86" s="24">
        <v>23</v>
      </c>
      <c r="M86" s="24">
        <v>23</v>
      </c>
      <c r="N86" s="24">
        <v>23</v>
      </c>
      <c r="O86" s="24">
        <v>23</v>
      </c>
      <c r="P86" s="24">
        <v>23</v>
      </c>
      <c r="Q86" s="24">
        <v>77</v>
      </c>
      <c r="R86" s="24">
        <v>23</v>
      </c>
      <c r="S86" s="24">
        <v>23</v>
      </c>
      <c r="T86" s="24">
        <v>23</v>
      </c>
      <c r="U86" s="24"/>
      <c r="V86" s="24"/>
      <c r="W86" s="24"/>
      <c r="X86" s="24"/>
      <c r="Y86" s="24"/>
      <c r="Z86" s="24"/>
    </row>
    <row r="87" spans="1:26" ht="15.75" thickBot="1">
      <c r="A87" s="70" t="s">
        <v>121</v>
      </c>
      <c r="B87" s="222" t="s">
        <v>305</v>
      </c>
      <c r="C87" s="75">
        <v>0</v>
      </c>
      <c r="D87" s="75">
        <v>0</v>
      </c>
      <c r="E87" s="75">
        <v>0</v>
      </c>
      <c r="F87" s="75">
        <v>0</v>
      </c>
      <c r="G87" s="75">
        <v>0</v>
      </c>
      <c r="H87" s="75">
        <v>0</v>
      </c>
      <c r="I87" s="75">
        <v>0</v>
      </c>
      <c r="J87" s="75">
        <v>0</v>
      </c>
      <c r="K87" s="75">
        <v>0</v>
      </c>
      <c r="L87" s="75">
        <v>66</v>
      </c>
      <c r="M87" s="75">
        <v>661</v>
      </c>
      <c r="N87" s="75">
        <v>2958</v>
      </c>
      <c r="O87" s="75">
        <v>1999</v>
      </c>
      <c r="P87" s="75">
        <v>2293</v>
      </c>
      <c r="Q87" s="75">
        <v>2345</v>
      </c>
      <c r="R87" s="75">
        <v>1911</v>
      </c>
      <c r="S87" s="75">
        <v>1129</v>
      </c>
      <c r="T87" s="75">
        <v>1572</v>
      </c>
      <c r="U87" s="75"/>
      <c r="V87" s="75"/>
      <c r="W87" s="75"/>
      <c r="X87" s="75"/>
      <c r="Y87" s="75"/>
      <c r="Z87" s="75"/>
    </row>
    <row r="88" spans="1:26" ht="16.5" thickTop="1">
      <c r="A88" s="173" t="s">
        <v>314</v>
      </c>
      <c r="B88" s="225" t="s">
        <v>315</v>
      </c>
      <c r="C88" s="174">
        <v>27140819</v>
      </c>
      <c r="D88" s="174">
        <v>28252639</v>
      </c>
      <c r="E88" s="174">
        <v>31331127</v>
      </c>
      <c r="F88" s="174">
        <v>32804444</v>
      </c>
      <c r="G88" s="174">
        <v>32374716</v>
      </c>
      <c r="H88" s="174">
        <v>44176712</v>
      </c>
      <c r="I88" s="174">
        <v>44156915</v>
      </c>
      <c r="J88" s="174">
        <v>46527391</v>
      </c>
      <c r="K88" s="174">
        <v>47857311</v>
      </c>
      <c r="L88" s="174">
        <v>51852581</v>
      </c>
      <c r="M88" s="174">
        <v>52902388</v>
      </c>
      <c r="N88" s="174">
        <v>55155014</v>
      </c>
      <c r="O88" s="174">
        <v>55894690</v>
      </c>
      <c r="P88" s="174">
        <v>55064772</v>
      </c>
      <c r="Q88" s="174">
        <v>55285977</v>
      </c>
      <c r="R88" s="174">
        <v>56328897</v>
      </c>
      <c r="S88" s="174">
        <v>55116570</v>
      </c>
      <c r="T88" s="174">
        <v>54012858</v>
      </c>
      <c r="U88" s="174">
        <v>53063346</v>
      </c>
      <c r="V88" s="174">
        <v>87191708</v>
      </c>
      <c r="W88" s="174">
        <v>85922946</v>
      </c>
      <c r="X88" s="174">
        <v>82641868</v>
      </c>
      <c r="Y88" s="174">
        <v>83348683</v>
      </c>
      <c r="Z88" s="174">
        <v>86134984</v>
      </c>
    </row>
    <row r="89" spans="1:26">
      <c r="X89" s="54"/>
      <c r="Y89"/>
    </row>
  </sheetData>
  <mergeCells count="2">
    <mergeCell ref="AA3:AB3"/>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51" orientation="landscape" r:id="rId1"/>
  <ignoredErrors>
    <ignoredError sqref="P6 P14 P21 P28 P3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tabColor rgb="FFB2E0B4"/>
    <pageSetUpPr fitToPage="1"/>
  </sheetPr>
  <dimension ref="A1:AF26"/>
  <sheetViews>
    <sheetView showGridLines="0" zoomScale="85" zoomScaleNormal="85" workbookViewId="0">
      <pane xSplit="2" topLeftCell="C1" activePane="topRight" state="frozen"/>
      <selection activeCell="C1" sqref="C1:C1048576"/>
      <selection pane="topRight" activeCell="C4" sqref="C4"/>
    </sheetView>
  </sheetViews>
  <sheetFormatPr defaultRowHeight="15" outlineLevelCol="1"/>
  <cols>
    <col min="1" max="1" width="37.85546875" customWidth="1"/>
    <col min="2" max="2" width="31.5703125" customWidth="1" outlineLevel="1"/>
    <col min="3" max="25" width="13.28515625" customWidth="1"/>
    <col min="26" max="26" width="12.28515625" customWidth="1"/>
    <col min="27" max="27" width="1.7109375" customWidth="1"/>
    <col min="28" max="28" width="15.5703125" bestFit="1" customWidth="1"/>
    <col min="29" max="29" width="10.7109375" bestFit="1" customWidth="1"/>
    <col min="30" max="30" width="1.7109375" customWidth="1"/>
    <col min="31" max="31" width="15.5703125" bestFit="1" customWidth="1"/>
    <col min="32" max="32" width="10.7109375" bestFit="1" customWidth="1"/>
  </cols>
  <sheetData>
    <row r="1" spans="1:32" s="1" customFormat="1" ht="14.25">
      <c r="A1" s="43" t="s">
        <v>0</v>
      </c>
      <c r="B1" s="43" t="s">
        <v>1</v>
      </c>
      <c r="C1" s="43"/>
      <c r="D1" s="43"/>
      <c r="E1" s="43"/>
      <c r="F1" s="43"/>
      <c r="G1" s="43"/>
      <c r="H1" s="43"/>
      <c r="I1" s="43"/>
      <c r="J1" s="43"/>
      <c r="K1" s="43"/>
      <c r="L1" s="43"/>
      <c r="M1" s="43"/>
      <c r="N1" s="43"/>
      <c r="O1" s="43"/>
      <c r="P1" s="43"/>
      <c r="Q1" s="43"/>
      <c r="R1" s="43"/>
      <c r="S1" s="43"/>
      <c r="T1" s="12"/>
      <c r="U1" s="12"/>
      <c r="V1" s="12"/>
      <c r="W1" s="12"/>
      <c r="X1" s="12"/>
      <c r="Y1" s="12"/>
      <c r="Z1" s="12"/>
      <c r="AA1" s="2"/>
      <c r="AB1" s="2"/>
      <c r="AC1" s="2"/>
      <c r="AD1" s="2"/>
      <c r="AE1" s="2"/>
      <c r="AF1" s="2"/>
    </row>
    <row r="2" spans="1:32" s="2" customFormat="1" ht="14.25">
      <c r="A2" s="57"/>
      <c r="B2" s="57"/>
      <c r="C2" s="57"/>
      <c r="D2" s="57"/>
      <c r="E2" s="57"/>
      <c r="F2" s="57"/>
      <c r="G2" s="57"/>
      <c r="H2" s="57"/>
      <c r="I2" s="57"/>
      <c r="J2" s="57"/>
      <c r="K2" s="57"/>
      <c r="L2" s="57"/>
      <c r="M2" s="57"/>
      <c r="N2" s="57"/>
      <c r="O2" s="57"/>
      <c r="P2" s="57"/>
      <c r="Q2" s="57"/>
      <c r="R2" s="57"/>
      <c r="S2" s="57"/>
      <c r="T2" s="57"/>
      <c r="U2" s="57"/>
      <c r="V2" s="57"/>
      <c r="W2" s="57"/>
      <c r="X2" s="57"/>
      <c r="Y2" s="57"/>
      <c r="Z2" s="57"/>
    </row>
    <row r="3" spans="1:32" s="2" customFormat="1">
      <c r="A3" s="13" t="s">
        <v>179</v>
      </c>
      <c r="B3" s="13" t="s">
        <v>180</v>
      </c>
      <c r="C3" s="13"/>
      <c r="D3" s="13"/>
      <c r="E3" s="13"/>
      <c r="F3" s="13"/>
      <c r="G3" s="13"/>
      <c r="H3" s="13"/>
      <c r="I3" s="13"/>
      <c r="J3" s="13"/>
      <c r="K3" s="13"/>
      <c r="L3" s="13"/>
      <c r="M3" s="13"/>
      <c r="N3" s="13"/>
      <c r="O3" s="13"/>
      <c r="P3" s="13"/>
      <c r="Q3" s="13"/>
      <c r="R3" s="13"/>
      <c r="S3" s="13"/>
      <c r="T3" s="59"/>
      <c r="U3" s="59"/>
      <c r="V3" s="59"/>
      <c r="W3" s="59"/>
      <c r="X3" s="59"/>
      <c r="Y3" s="59"/>
      <c r="Z3" s="59"/>
      <c r="AB3" s="310"/>
      <c r="AC3" s="310"/>
      <c r="AD3" s="61"/>
      <c r="AE3" s="310"/>
      <c r="AF3" s="310"/>
    </row>
    <row r="4" spans="1:32" s="74" customFormat="1" ht="30" customHeight="1">
      <c r="A4" s="31" t="s">
        <v>213</v>
      </c>
      <c r="B4" s="31" t="s">
        <v>316</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c r="AA4" s="85"/>
      <c r="AB4" s="86"/>
      <c r="AC4" s="87"/>
      <c r="AD4" s="85"/>
      <c r="AE4" s="86"/>
      <c r="AF4" s="87"/>
    </row>
    <row r="5" spans="1:32">
      <c r="A5" s="77"/>
      <c r="B5" s="301"/>
    </row>
    <row r="6" spans="1:32">
      <c r="A6" s="69" t="s">
        <v>295</v>
      </c>
      <c r="B6" s="285" t="s">
        <v>296</v>
      </c>
      <c r="C6" s="24">
        <v>593160</v>
      </c>
      <c r="D6" s="24">
        <v>765379</v>
      </c>
      <c r="E6" s="24">
        <v>1060378</v>
      </c>
      <c r="F6" s="24">
        <v>742196</v>
      </c>
      <c r="G6" s="24">
        <v>599176</v>
      </c>
      <c r="H6" s="24">
        <v>547442</v>
      </c>
      <c r="I6" s="24">
        <v>216428</v>
      </c>
      <c r="J6" s="24">
        <v>869293</v>
      </c>
      <c r="K6" s="24">
        <v>285008</v>
      </c>
      <c r="L6" s="24">
        <v>517259</v>
      </c>
      <c r="M6" s="24">
        <v>588239</v>
      </c>
      <c r="N6" s="24">
        <v>151007</v>
      </c>
      <c r="O6" s="24">
        <v>199895</v>
      </c>
      <c r="P6" s="24">
        <v>202475</v>
      </c>
      <c r="Q6" s="24">
        <v>146260</v>
      </c>
      <c r="R6" s="24">
        <v>127718</v>
      </c>
      <c r="S6" s="24">
        <v>120628</v>
      </c>
      <c r="T6" s="24">
        <v>207889</v>
      </c>
      <c r="U6" s="24">
        <v>385223</v>
      </c>
      <c r="V6" s="24">
        <v>47967</v>
      </c>
      <c r="W6" s="24">
        <v>108994</v>
      </c>
      <c r="X6" s="24">
        <v>186524</v>
      </c>
      <c r="Y6" s="24">
        <v>44631</v>
      </c>
      <c r="Z6" s="24">
        <v>40217</v>
      </c>
    </row>
    <row r="7" spans="1:32">
      <c r="A7" s="69" t="s">
        <v>317</v>
      </c>
      <c r="B7" s="285" t="s">
        <v>318</v>
      </c>
      <c r="C7" s="24"/>
      <c r="D7" s="24">
        <v>209083</v>
      </c>
      <c r="E7" s="24">
        <v>158624</v>
      </c>
      <c r="F7" s="24">
        <v>163906</v>
      </c>
      <c r="G7" s="24">
        <v>183006</v>
      </c>
      <c r="H7" s="24">
        <v>4300</v>
      </c>
      <c r="I7" s="24">
        <v>32001</v>
      </c>
      <c r="J7" s="24">
        <v>375381</v>
      </c>
      <c r="K7" s="24">
        <v>18131</v>
      </c>
      <c r="L7" s="24">
        <v>233176</v>
      </c>
      <c r="M7" s="24">
        <v>866037</v>
      </c>
      <c r="N7" s="24">
        <v>141888</v>
      </c>
      <c r="O7" s="24">
        <v>127507</v>
      </c>
      <c r="P7" s="24">
        <v>54953</v>
      </c>
      <c r="Q7" s="24">
        <v>241279</v>
      </c>
      <c r="R7" s="24">
        <v>463707</v>
      </c>
      <c r="S7" s="24">
        <v>1288942</v>
      </c>
      <c r="T7" s="24">
        <v>1344092</v>
      </c>
      <c r="U7" s="24">
        <v>1092567</v>
      </c>
      <c r="V7" s="24">
        <v>65208</v>
      </c>
      <c r="W7" s="24">
        <v>15208</v>
      </c>
      <c r="X7" s="24">
        <v>212738</v>
      </c>
      <c r="Y7" s="24">
        <v>257519</v>
      </c>
      <c r="Z7" s="24">
        <v>274397</v>
      </c>
      <c r="AB7" s="150"/>
      <c r="AE7" s="150"/>
    </row>
    <row r="8" spans="1:32">
      <c r="A8" s="69" t="s">
        <v>299</v>
      </c>
      <c r="B8" s="285" t="s">
        <v>300</v>
      </c>
      <c r="C8" s="24">
        <v>3682321</v>
      </c>
      <c r="D8" s="24">
        <v>3535023</v>
      </c>
      <c r="E8" s="24">
        <v>3381605</v>
      </c>
      <c r="F8" s="24">
        <v>3159348</v>
      </c>
      <c r="G8" s="24">
        <v>3005787</v>
      </c>
      <c r="H8" s="24">
        <v>4536182</v>
      </c>
      <c r="I8" s="24">
        <v>4199158</v>
      </c>
      <c r="J8" s="24">
        <v>3735369</v>
      </c>
      <c r="K8" s="24">
        <v>3476702</v>
      </c>
      <c r="L8" s="24">
        <v>5758548</v>
      </c>
      <c r="M8" s="24">
        <v>5371915</v>
      </c>
      <c r="N8" s="24">
        <v>5459310</v>
      </c>
      <c r="O8" s="24">
        <v>6957003</v>
      </c>
      <c r="P8" s="24">
        <v>6212184</v>
      </c>
      <c r="Q8" s="24">
        <v>7622211</v>
      </c>
      <c r="R8" s="24">
        <v>7926704</v>
      </c>
      <c r="S8" s="24">
        <v>8447998</v>
      </c>
      <c r="T8" s="24">
        <v>7060344</v>
      </c>
      <c r="U8" s="24">
        <v>8005361</v>
      </c>
      <c r="V8" s="24">
        <v>1308491</v>
      </c>
      <c r="W8" s="24">
        <v>1327121</v>
      </c>
      <c r="X8" s="24">
        <v>2064386</v>
      </c>
      <c r="Y8" s="24">
        <v>3949839</v>
      </c>
      <c r="Z8" s="24">
        <v>2831240</v>
      </c>
      <c r="AB8" s="150"/>
      <c r="AE8" s="150"/>
    </row>
    <row r="9" spans="1:32" ht="15.75" thickBot="1">
      <c r="A9" s="69" t="s">
        <v>319</v>
      </c>
      <c r="B9" s="285" t="s">
        <v>222</v>
      </c>
      <c r="C9" s="75">
        <v>209783</v>
      </c>
      <c r="D9" s="75">
        <v>217775</v>
      </c>
      <c r="E9" s="75">
        <v>203029</v>
      </c>
      <c r="F9" s="75">
        <v>305786</v>
      </c>
      <c r="G9" s="75">
        <v>188500</v>
      </c>
      <c r="H9" s="75">
        <v>74453</v>
      </c>
      <c r="I9" s="75">
        <v>102550</v>
      </c>
      <c r="J9" s="75">
        <v>73181</v>
      </c>
      <c r="K9" s="75">
        <v>111394</v>
      </c>
      <c r="L9" s="75">
        <v>98247</v>
      </c>
      <c r="M9" s="75">
        <v>64573</v>
      </c>
      <c r="N9" s="75">
        <v>128203</v>
      </c>
      <c r="O9" s="75">
        <v>24409</v>
      </c>
      <c r="P9" s="75">
        <v>47996</v>
      </c>
      <c r="Q9" s="75">
        <v>4785</v>
      </c>
      <c r="R9" s="75">
        <v>34940</v>
      </c>
      <c r="S9" s="75">
        <v>19324</v>
      </c>
      <c r="T9" s="75">
        <v>38437</v>
      </c>
      <c r="U9" s="75">
        <v>45693</v>
      </c>
      <c r="V9" s="75">
        <v>49419</v>
      </c>
      <c r="W9" s="75">
        <v>95416</v>
      </c>
      <c r="X9" s="75">
        <v>111310</v>
      </c>
      <c r="Y9" s="75">
        <v>30646</v>
      </c>
      <c r="Z9" s="75">
        <v>61266</v>
      </c>
      <c r="AB9" s="150"/>
      <c r="AE9" s="150"/>
    </row>
    <row r="10" spans="1:32" ht="15.75" thickTop="1">
      <c r="A10" s="175" t="s">
        <v>320</v>
      </c>
      <c r="B10" s="304" t="s">
        <v>321</v>
      </c>
      <c r="C10" s="185">
        <v>4485264</v>
      </c>
      <c r="D10" s="185">
        <v>4727260</v>
      </c>
      <c r="E10" s="185">
        <v>4803636.3611851819</v>
      </c>
      <c r="F10" s="185">
        <v>4371236</v>
      </c>
      <c r="G10" s="185">
        <v>3976469</v>
      </c>
      <c r="H10" s="185">
        <v>5162377</v>
      </c>
      <c r="I10" s="185">
        <v>4550137</v>
      </c>
      <c r="J10" s="185">
        <v>5053224</v>
      </c>
      <c r="K10" s="185">
        <v>3891235</v>
      </c>
      <c r="L10" s="185">
        <v>6607230</v>
      </c>
      <c r="M10" s="185">
        <v>6890764</v>
      </c>
      <c r="N10" s="185">
        <v>5880408</v>
      </c>
      <c r="O10" s="185">
        <f>SUM(O6:O9)</f>
        <v>7308814</v>
      </c>
      <c r="P10" s="185">
        <f>SUM(P6:P9)</f>
        <v>6517608</v>
      </c>
      <c r="Q10" s="185">
        <f>SUM(Q6:Q9)</f>
        <v>8014535</v>
      </c>
      <c r="R10" s="185">
        <f>SUM(R6:R9)</f>
        <v>8553069</v>
      </c>
      <c r="S10" s="185">
        <f>SUM(S6:S9)</f>
        <v>9876892</v>
      </c>
      <c r="T10" s="185">
        <f t="shared" ref="T10:Z10" si="0">SUM(T6:T9)</f>
        <v>8650762</v>
      </c>
      <c r="U10" s="185">
        <f t="shared" si="0"/>
        <v>9528844</v>
      </c>
      <c r="V10" s="185">
        <f t="shared" si="0"/>
        <v>1471085</v>
      </c>
      <c r="W10" s="185">
        <f t="shared" si="0"/>
        <v>1546739</v>
      </c>
      <c r="X10" s="185">
        <f t="shared" si="0"/>
        <v>2574958</v>
      </c>
      <c r="Y10" s="185">
        <f t="shared" si="0"/>
        <v>4282635</v>
      </c>
      <c r="Z10" s="185">
        <f t="shared" si="0"/>
        <v>3207120</v>
      </c>
      <c r="AB10" s="150"/>
      <c r="AE10" s="150"/>
    </row>
    <row r="11" spans="1:32">
      <c r="AB11" s="150"/>
      <c r="AE11" s="150"/>
    </row>
    <row r="17" spans="1:26" ht="18">
      <c r="A17" s="204" t="s">
        <v>447</v>
      </c>
    </row>
    <row r="19" spans="1:26">
      <c r="A19" s="13" t="s">
        <v>179</v>
      </c>
      <c r="B19" s="13" t="s">
        <v>180</v>
      </c>
    </row>
    <row r="20" spans="1:26" ht="30.6" customHeight="1">
      <c r="A20" s="233" t="s">
        <v>213</v>
      </c>
      <c r="B20" s="233" t="s">
        <v>316</v>
      </c>
      <c r="C20" s="197" t="s">
        <v>11</v>
      </c>
      <c r="D20" s="197" t="s">
        <v>10</v>
      </c>
      <c r="E20" s="197" t="s">
        <v>9</v>
      </c>
      <c r="F20" s="197" t="s">
        <v>8</v>
      </c>
      <c r="G20" s="197" t="s">
        <v>7</v>
      </c>
      <c r="H20" s="197" t="s">
        <v>6</v>
      </c>
      <c r="I20" s="197" t="s">
        <v>367</v>
      </c>
      <c r="J20" s="197" t="s">
        <v>379</v>
      </c>
      <c r="K20" s="197" t="s">
        <v>400</v>
      </c>
      <c r="L20" s="197" t="s">
        <v>418</v>
      </c>
      <c r="M20" s="197" t="s">
        <v>430</v>
      </c>
      <c r="N20" s="197" t="s">
        <v>437</v>
      </c>
      <c r="O20" s="197" t="s">
        <v>439</v>
      </c>
      <c r="P20" s="197" t="s">
        <v>441</v>
      </c>
      <c r="Q20" s="197" t="s">
        <v>445</v>
      </c>
      <c r="R20" s="197" t="s">
        <v>449</v>
      </c>
      <c r="S20" s="197" t="s">
        <v>451</v>
      </c>
      <c r="T20" s="197">
        <v>43281</v>
      </c>
      <c r="U20" s="197">
        <v>43373</v>
      </c>
      <c r="V20" s="197">
        <v>43464</v>
      </c>
      <c r="W20" s="197">
        <v>43555</v>
      </c>
      <c r="X20" s="197">
        <v>43646</v>
      </c>
      <c r="Y20" s="197">
        <v>43738</v>
      </c>
      <c r="Z20" s="197">
        <v>43830</v>
      </c>
    </row>
    <row r="21" spans="1:26">
      <c r="A21" s="77"/>
      <c r="B21" s="226"/>
    </row>
    <row r="22" spans="1:26">
      <c r="A22" s="69" t="s">
        <v>295</v>
      </c>
      <c r="B22" s="214" t="s">
        <v>296</v>
      </c>
      <c r="C22" s="24">
        <v>40217</v>
      </c>
      <c r="D22" s="24">
        <v>44631</v>
      </c>
      <c r="E22" s="24">
        <v>186524</v>
      </c>
      <c r="F22" s="24">
        <v>108994</v>
      </c>
      <c r="G22" s="24">
        <v>47967</v>
      </c>
      <c r="H22" s="24">
        <v>385223</v>
      </c>
      <c r="I22" s="24">
        <v>207889</v>
      </c>
      <c r="J22" s="24">
        <v>120628</v>
      </c>
      <c r="K22" s="24">
        <v>127718</v>
      </c>
      <c r="L22" s="24">
        <v>146260</v>
      </c>
      <c r="M22" s="24">
        <v>202475</v>
      </c>
      <c r="N22" s="24">
        <v>199895</v>
      </c>
      <c r="O22" s="24">
        <v>151007</v>
      </c>
      <c r="P22" s="24">
        <v>588239</v>
      </c>
      <c r="Q22" s="24">
        <v>517259</v>
      </c>
      <c r="R22" s="24">
        <v>285008</v>
      </c>
      <c r="S22" s="24">
        <v>869293</v>
      </c>
      <c r="T22" s="24">
        <v>216428</v>
      </c>
      <c r="U22" s="24">
        <v>547442</v>
      </c>
      <c r="V22" s="24">
        <v>599176</v>
      </c>
      <c r="W22" s="24">
        <v>742196</v>
      </c>
      <c r="X22" s="24">
        <v>1060378</v>
      </c>
      <c r="Y22" s="24">
        <v>765379</v>
      </c>
      <c r="Z22" s="24">
        <v>593160</v>
      </c>
    </row>
    <row r="23" spans="1:26">
      <c r="A23" s="69" t="s">
        <v>317</v>
      </c>
      <c r="B23" s="214" t="s">
        <v>318</v>
      </c>
      <c r="C23" s="24">
        <v>274397</v>
      </c>
      <c r="D23" s="24">
        <v>257519</v>
      </c>
      <c r="E23" s="24">
        <v>212738</v>
      </c>
      <c r="F23" s="24">
        <v>15208</v>
      </c>
      <c r="G23" s="24">
        <v>65208</v>
      </c>
      <c r="H23" s="24">
        <v>1092567</v>
      </c>
      <c r="I23" s="24">
        <v>1344092</v>
      </c>
      <c r="J23" s="24">
        <v>1288942</v>
      </c>
      <c r="K23" s="24">
        <v>463707</v>
      </c>
      <c r="L23" s="24">
        <v>241279</v>
      </c>
      <c r="M23" s="24">
        <v>54953</v>
      </c>
      <c r="N23" s="24">
        <v>127507</v>
      </c>
      <c r="O23" s="24">
        <v>141888</v>
      </c>
      <c r="P23" s="24">
        <v>866037</v>
      </c>
      <c r="Q23" s="24">
        <v>233176</v>
      </c>
      <c r="R23" s="24">
        <v>18131</v>
      </c>
      <c r="S23" s="24">
        <v>375381</v>
      </c>
      <c r="T23" s="24">
        <v>32001</v>
      </c>
      <c r="U23" s="24">
        <v>4300</v>
      </c>
      <c r="V23" s="24">
        <v>183006</v>
      </c>
      <c r="W23" s="24">
        <v>163906</v>
      </c>
      <c r="X23" s="24">
        <v>158624</v>
      </c>
      <c r="Y23" s="24">
        <v>209083</v>
      </c>
      <c r="Z23" s="24"/>
    </row>
    <row r="24" spans="1:26">
      <c r="A24" s="69" t="s">
        <v>299</v>
      </c>
      <c r="B24" s="214" t="s">
        <v>300</v>
      </c>
      <c r="C24" s="24">
        <v>2831240</v>
      </c>
      <c r="D24" s="24">
        <v>3949839</v>
      </c>
      <c r="E24" s="24">
        <v>2064386</v>
      </c>
      <c r="F24" s="24">
        <v>1327121</v>
      </c>
      <c r="G24" s="24">
        <v>1308491</v>
      </c>
      <c r="H24" s="24">
        <v>8005361</v>
      </c>
      <c r="I24" s="24">
        <v>7060344</v>
      </c>
      <c r="J24" s="24">
        <v>8447998</v>
      </c>
      <c r="K24" s="24">
        <v>7926704</v>
      </c>
      <c r="L24" s="24">
        <v>7622211</v>
      </c>
      <c r="M24" s="24">
        <v>6212184</v>
      </c>
      <c r="N24" s="24">
        <v>6957003</v>
      </c>
      <c r="O24" s="24">
        <v>5459310</v>
      </c>
      <c r="P24" s="24">
        <v>5371915</v>
      </c>
      <c r="Q24" s="24">
        <v>5758548</v>
      </c>
      <c r="R24" s="24">
        <v>3476702</v>
      </c>
      <c r="S24" s="24">
        <v>3735369</v>
      </c>
      <c r="T24" s="24">
        <v>4199158</v>
      </c>
      <c r="U24" s="24">
        <v>4536182</v>
      </c>
      <c r="V24" s="24">
        <v>3005787</v>
      </c>
      <c r="W24" s="24">
        <v>3159348</v>
      </c>
      <c r="X24" s="24">
        <v>3381605</v>
      </c>
      <c r="Y24" s="24">
        <v>3535023</v>
      </c>
      <c r="Z24" s="24">
        <v>3682321</v>
      </c>
    </row>
    <row r="25" spans="1:26" ht="15.75" thickBot="1">
      <c r="A25" s="69" t="s">
        <v>319</v>
      </c>
      <c r="B25" s="214" t="s">
        <v>222</v>
      </c>
      <c r="C25" s="75">
        <v>61266</v>
      </c>
      <c r="D25" s="75">
        <v>30646</v>
      </c>
      <c r="E25" s="75">
        <v>111310</v>
      </c>
      <c r="F25" s="75">
        <v>95416</v>
      </c>
      <c r="G25" s="75">
        <v>49419</v>
      </c>
      <c r="H25" s="75">
        <v>45693</v>
      </c>
      <c r="I25" s="75">
        <v>38437</v>
      </c>
      <c r="J25" s="75">
        <v>19324</v>
      </c>
      <c r="K25" s="75">
        <v>34940</v>
      </c>
      <c r="L25" s="75">
        <v>4785</v>
      </c>
      <c r="M25" s="75">
        <v>47996</v>
      </c>
      <c r="N25" s="75">
        <v>24409</v>
      </c>
      <c r="O25" s="75">
        <v>128203</v>
      </c>
      <c r="P25" s="75">
        <v>64573</v>
      </c>
      <c r="Q25" s="75">
        <v>98247</v>
      </c>
      <c r="R25" s="75">
        <v>111394</v>
      </c>
      <c r="S25" s="75">
        <v>73181</v>
      </c>
      <c r="T25" s="75">
        <v>102550</v>
      </c>
      <c r="U25" s="75">
        <v>74453</v>
      </c>
      <c r="V25" s="75">
        <v>188500</v>
      </c>
      <c r="W25" s="75">
        <v>305786</v>
      </c>
      <c r="X25" s="75">
        <v>203029</v>
      </c>
      <c r="Y25" s="75">
        <v>217775</v>
      </c>
      <c r="Z25" s="75">
        <v>209783</v>
      </c>
    </row>
    <row r="26" spans="1:26" ht="15.75" thickTop="1">
      <c r="A26" s="175" t="s">
        <v>320</v>
      </c>
      <c r="B26" s="229" t="s">
        <v>321</v>
      </c>
      <c r="C26" s="185">
        <v>3207120</v>
      </c>
      <c r="D26" s="185">
        <v>4282635</v>
      </c>
      <c r="E26" s="185">
        <v>2574958</v>
      </c>
      <c r="F26" s="185">
        <v>1546739</v>
      </c>
      <c r="G26" s="185">
        <v>1471085</v>
      </c>
      <c r="H26" s="185">
        <v>9528844</v>
      </c>
      <c r="I26" s="185">
        <v>8650762</v>
      </c>
      <c r="J26" s="185">
        <v>9876892</v>
      </c>
      <c r="K26" s="185">
        <v>8553069</v>
      </c>
      <c r="L26" s="185">
        <v>8014535</v>
      </c>
      <c r="M26" s="185">
        <v>6517608</v>
      </c>
      <c r="N26" s="185">
        <v>7308814</v>
      </c>
      <c r="O26" s="185">
        <v>5880408</v>
      </c>
      <c r="P26" s="185">
        <v>6890764</v>
      </c>
      <c r="Q26" s="185">
        <v>6607230</v>
      </c>
      <c r="R26" s="185">
        <v>3891235</v>
      </c>
      <c r="S26" s="185">
        <v>5053224</v>
      </c>
      <c r="T26" s="185">
        <v>4550137</v>
      </c>
      <c r="U26" s="185">
        <v>5162377</v>
      </c>
      <c r="V26" s="185">
        <v>3976469</v>
      </c>
      <c r="W26" s="185">
        <v>4371236</v>
      </c>
      <c r="X26" s="185">
        <v>4803636.3611851819</v>
      </c>
      <c r="Y26" s="185">
        <v>4727260</v>
      </c>
      <c r="Z26" s="185">
        <v>4485264</v>
      </c>
    </row>
  </sheetData>
  <mergeCells count="2">
    <mergeCell ref="AB3:AC3"/>
    <mergeCell ref="AE3:AF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tabColor rgb="FFB2E0B4"/>
    <pageSetUpPr fitToPage="1"/>
  </sheetPr>
  <dimension ref="A1:AF2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9" style="2" customWidth="1"/>
    <col min="2" max="2" width="31.42578125" style="41" customWidth="1" outlineLevel="1"/>
    <col min="3" max="24" width="12.140625" style="41" customWidth="1"/>
    <col min="25" max="26" width="12.140625" style="2" customWidth="1"/>
    <col min="27" max="28" width="10.28515625" style="2"/>
    <col min="29" max="29" width="3.85546875" style="2" customWidth="1"/>
    <col min="30" max="30" width="10.28515625" style="2" customWidth="1"/>
    <col min="31" max="31" width="10.28515625" style="2"/>
    <col min="32" max="32" width="3.7109375" style="2" customWidth="1"/>
    <col min="33" max="16384" width="10.28515625" style="2"/>
  </cols>
  <sheetData>
    <row r="1" spans="1:32" s="1" customFormat="1">
      <c r="A1" s="43" t="s">
        <v>0</v>
      </c>
      <c r="B1" s="43" t="s">
        <v>1</v>
      </c>
      <c r="C1" s="43"/>
      <c r="D1" s="43"/>
      <c r="E1" s="43"/>
      <c r="F1" s="43"/>
      <c r="G1" s="43"/>
      <c r="H1" s="43"/>
      <c r="I1" s="43"/>
      <c r="J1" s="43"/>
      <c r="K1" s="43"/>
      <c r="L1" s="43"/>
      <c r="M1" s="43"/>
      <c r="N1" s="43"/>
      <c r="O1" s="43"/>
      <c r="P1" s="43"/>
      <c r="Q1" s="43"/>
      <c r="R1" s="43"/>
      <c r="S1" s="43"/>
      <c r="T1" s="43"/>
      <c r="U1" s="12"/>
      <c r="V1" s="12"/>
      <c r="W1" s="12"/>
      <c r="X1" s="12"/>
      <c r="Y1" s="12"/>
      <c r="Z1" s="2"/>
      <c r="AA1" s="2"/>
      <c r="AB1" s="2"/>
      <c r="AC1" s="2"/>
      <c r="AD1" s="2"/>
      <c r="AE1" s="2"/>
      <c r="AF1" s="2"/>
    </row>
    <row r="2" spans="1:32">
      <c r="Y2" s="41"/>
    </row>
    <row r="3" spans="1:32" ht="15">
      <c r="A3" s="13" t="s">
        <v>179</v>
      </c>
      <c r="B3" s="13" t="s">
        <v>180</v>
      </c>
      <c r="C3" s="13"/>
      <c r="D3" s="13"/>
      <c r="E3" s="13"/>
      <c r="F3" s="13"/>
      <c r="G3" s="13"/>
      <c r="H3" s="13"/>
      <c r="I3" s="13"/>
      <c r="J3" s="13"/>
      <c r="K3" s="13"/>
      <c r="L3" s="13"/>
      <c r="M3" s="13"/>
      <c r="N3" s="13"/>
      <c r="O3" s="13"/>
      <c r="P3" s="13"/>
      <c r="Q3" s="13"/>
      <c r="R3" s="13"/>
      <c r="S3" s="13"/>
      <c r="T3" s="13"/>
      <c r="U3" s="49"/>
      <c r="V3" s="49"/>
      <c r="W3" s="49"/>
      <c r="X3" s="49"/>
      <c r="Y3" s="49"/>
      <c r="AA3" s="310"/>
      <c r="AB3" s="310"/>
      <c r="AC3" s="61"/>
      <c r="AD3" s="310"/>
      <c r="AE3" s="310"/>
    </row>
    <row r="4" spans="1:32" ht="30" customHeight="1">
      <c r="A4" s="31" t="s">
        <v>412</v>
      </c>
      <c r="B4" s="31" t="s">
        <v>322</v>
      </c>
      <c r="C4" s="8">
        <v>43830</v>
      </c>
      <c r="D4" s="8">
        <v>43373</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2">
      <c r="A5" s="9" t="s">
        <v>323</v>
      </c>
      <c r="B5" s="265" t="s">
        <v>324</v>
      </c>
      <c r="C5" s="105">
        <v>12586528</v>
      </c>
      <c r="D5" s="105">
        <v>12659784</v>
      </c>
      <c r="E5" s="105">
        <v>12374929</v>
      </c>
      <c r="F5" s="105">
        <v>12173793</v>
      </c>
      <c r="G5" s="105">
        <v>12206789</v>
      </c>
      <c r="H5" s="105">
        <v>8851232</v>
      </c>
      <c r="I5" s="105">
        <v>7866555</v>
      </c>
      <c r="J5" s="105">
        <v>7693345.6014459999</v>
      </c>
      <c r="K5" s="105">
        <v>7696324</v>
      </c>
      <c r="L5" s="105">
        <v>7621643</v>
      </c>
      <c r="M5" s="105">
        <v>7662187</v>
      </c>
      <c r="N5" s="105">
        <v>7627353</v>
      </c>
      <c r="O5" s="105">
        <v>7619694</v>
      </c>
      <c r="P5" s="105">
        <v>7368474.8540000003</v>
      </c>
      <c r="Q5" s="105">
        <v>7409745</v>
      </c>
      <c r="R5" s="105">
        <v>7312394.5</v>
      </c>
      <c r="S5" s="105">
        <v>6735562</v>
      </c>
      <c r="T5" s="105">
        <v>6606532.7690000003</v>
      </c>
      <c r="U5" s="24">
        <v>6769526</v>
      </c>
      <c r="V5" s="24">
        <v>4075174</v>
      </c>
      <c r="W5" s="24">
        <v>3916443</v>
      </c>
      <c r="X5" s="24">
        <v>3920723</v>
      </c>
      <c r="Y5" s="24">
        <v>3880398</v>
      </c>
      <c r="Z5" s="24">
        <v>3490371</v>
      </c>
    </row>
    <row r="6" spans="1:32" ht="15" thickBot="1">
      <c r="A6" s="9" t="s">
        <v>413</v>
      </c>
      <c r="B6" s="265" t="s">
        <v>325</v>
      </c>
      <c r="C6" s="75">
        <v>6701039.3600000003</v>
      </c>
      <c r="D6" s="75">
        <v>6724568.9926251592</v>
      </c>
      <c r="E6" s="75">
        <v>6548521.2467199992</v>
      </c>
      <c r="F6" s="75">
        <v>6685978.7199999997</v>
      </c>
      <c r="G6" s="75">
        <v>6676102.4800000004</v>
      </c>
      <c r="H6" s="75">
        <v>4651648.32</v>
      </c>
      <c r="I6" s="75">
        <v>4562242.8</v>
      </c>
      <c r="J6" s="75">
        <v>4466964.7415198795</v>
      </c>
      <c r="K6" s="75">
        <v>4479050.4000000004</v>
      </c>
      <c r="L6" s="75">
        <v>4448872.24</v>
      </c>
      <c r="M6" s="75">
        <v>4375772.8</v>
      </c>
      <c r="N6" s="75">
        <v>4274464</v>
      </c>
      <c r="O6" s="75">
        <v>4233118.96</v>
      </c>
      <c r="P6" s="75">
        <v>4124811.2861600001</v>
      </c>
      <c r="Q6" s="75">
        <v>4071568</v>
      </c>
      <c r="R6" s="75">
        <v>4046029.4690399999</v>
      </c>
      <c r="S6" s="75">
        <v>4007659.9877521284</v>
      </c>
      <c r="T6" s="75">
        <v>3852809.5767199998</v>
      </c>
      <c r="U6" s="75">
        <v>3845184.96</v>
      </c>
      <c r="V6" s="75">
        <v>2299900.2400000002</v>
      </c>
      <c r="W6" s="75">
        <v>2267962.08</v>
      </c>
      <c r="X6" s="75">
        <v>2288912</v>
      </c>
      <c r="Y6" s="75">
        <v>2213200</v>
      </c>
      <c r="Z6" s="75">
        <v>2148276</v>
      </c>
    </row>
    <row r="7" spans="1:32" ht="15" thickTop="1">
      <c r="A7" s="153" t="s">
        <v>326</v>
      </c>
      <c r="B7" s="267" t="s">
        <v>433</v>
      </c>
      <c r="C7" s="182">
        <v>0.15029999999999999</v>
      </c>
      <c r="D7" s="182">
        <v>0.15060000000000001</v>
      </c>
      <c r="E7" s="182">
        <v>0.1512</v>
      </c>
      <c r="F7" s="182">
        <v>0.1457</v>
      </c>
      <c r="G7" s="182">
        <v>0.14630000000000001</v>
      </c>
      <c r="H7" s="182">
        <v>0.1522</v>
      </c>
      <c r="I7" s="182">
        <v>0.13789999999999999</v>
      </c>
      <c r="J7" s="182">
        <v>0.13780000000000001</v>
      </c>
      <c r="K7" s="182">
        <v>0.13750000000000001</v>
      </c>
      <c r="L7" s="182">
        <v>0.1371</v>
      </c>
      <c r="M7" s="182">
        <v>0.1401</v>
      </c>
      <c r="N7" s="182">
        <v>0.14280000000000001</v>
      </c>
      <c r="O7" s="182">
        <v>0.14399999999999999</v>
      </c>
      <c r="P7" s="182">
        <v>0.1429</v>
      </c>
      <c r="Q7" s="182">
        <v>0.14560000000000001</v>
      </c>
      <c r="R7" s="181">
        <v>0.14460000000000001</v>
      </c>
      <c r="S7" s="181">
        <v>0.13450000000000001</v>
      </c>
      <c r="T7" s="181">
        <v>0.13720000000000002</v>
      </c>
      <c r="U7" s="181">
        <v>0.14080000000000001</v>
      </c>
      <c r="V7" s="181">
        <v>0.14180000000000001</v>
      </c>
      <c r="W7" s="181">
        <v>0.1381</v>
      </c>
      <c r="X7" s="181">
        <v>0.13700000000000001</v>
      </c>
      <c r="Y7" s="181">
        <v>0.14030000000000001</v>
      </c>
      <c r="Z7" s="181">
        <v>0.13</v>
      </c>
    </row>
    <row r="16" spans="1:32" ht="18">
      <c r="A16" s="204" t="s">
        <v>447</v>
      </c>
    </row>
    <row r="18" spans="1:26" ht="30.6" customHeight="1">
      <c r="A18" s="233" t="s">
        <v>412</v>
      </c>
      <c r="B18" s="233" t="s">
        <v>322</v>
      </c>
      <c r="C18" s="197" t="s">
        <v>11</v>
      </c>
      <c r="D18" s="197" t="s">
        <v>10</v>
      </c>
      <c r="E18" s="197" t="s">
        <v>9</v>
      </c>
      <c r="F18" s="197" t="s">
        <v>8</v>
      </c>
      <c r="G18" s="197" t="s">
        <v>7</v>
      </c>
      <c r="H18" s="197" t="s">
        <v>6</v>
      </c>
      <c r="I18" s="197" t="s">
        <v>367</v>
      </c>
      <c r="J18" s="197" t="s">
        <v>379</v>
      </c>
      <c r="K18" s="197" t="s">
        <v>400</v>
      </c>
      <c r="L18" s="197" t="s">
        <v>418</v>
      </c>
      <c r="M18" s="197" t="s">
        <v>430</v>
      </c>
      <c r="N18" s="197" t="s">
        <v>437</v>
      </c>
      <c r="O18" s="197" t="s">
        <v>439</v>
      </c>
      <c r="P18" s="197" t="s">
        <v>441</v>
      </c>
      <c r="Q18" s="197" t="s">
        <v>445</v>
      </c>
      <c r="R18" s="197" t="s">
        <v>449</v>
      </c>
      <c r="S18" s="197" t="s">
        <v>451</v>
      </c>
      <c r="T18" s="197">
        <v>43281</v>
      </c>
      <c r="U18" s="197">
        <v>43373</v>
      </c>
      <c r="V18" s="197">
        <v>43464</v>
      </c>
      <c r="W18" s="197">
        <v>43555</v>
      </c>
      <c r="X18" s="197">
        <v>43646</v>
      </c>
      <c r="Y18" s="197">
        <v>43738</v>
      </c>
      <c r="Z18" s="197">
        <v>43830</v>
      </c>
    </row>
    <row r="19" spans="1:26">
      <c r="A19" s="9" t="s">
        <v>323</v>
      </c>
      <c r="B19" s="200" t="s">
        <v>324</v>
      </c>
      <c r="C19" s="24">
        <v>3490371</v>
      </c>
      <c r="D19" s="24">
        <v>3880398</v>
      </c>
      <c r="E19" s="24">
        <v>3920723</v>
      </c>
      <c r="F19" s="24">
        <v>3916443</v>
      </c>
      <c r="G19" s="24">
        <v>4075174</v>
      </c>
      <c r="H19" s="24">
        <v>6769526</v>
      </c>
      <c r="I19" s="24">
        <v>6606532.7690000003</v>
      </c>
      <c r="J19" s="24">
        <v>6735562</v>
      </c>
      <c r="K19" s="24">
        <v>7312394.5</v>
      </c>
      <c r="L19" s="24">
        <v>7409745</v>
      </c>
      <c r="M19" s="24">
        <v>7368474.8540000003</v>
      </c>
      <c r="N19" s="24">
        <v>7619694</v>
      </c>
      <c r="O19" s="105">
        <v>7627353</v>
      </c>
      <c r="P19" s="105">
        <v>7662187</v>
      </c>
      <c r="Q19" s="105">
        <v>7621643</v>
      </c>
      <c r="R19" s="105">
        <v>7696324</v>
      </c>
      <c r="S19" s="105">
        <v>7693345.6014459999</v>
      </c>
      <c r="T19" s="105">
        <v>7866555</v>
      </c>
      <c r="U19" s="105">
        <v>8851232</v>
      </c>
      <c r="V19" s="105">
        <v>12206789</v>
      </c>
      <c r="W19" s="105">
        <v>12173793</v>
      </c>
      <c r="X19" s="105">
        <v>12374929</v>
      </c>
      <c r="Y19" s="105">
        <v>12659784</v>
      </c>
      <c r="Z19" s="105">
        <v>12586528</v>
      </c>
    </row>
    <row r="20" spans="1:26" ht="15" thickBot="1">
      <c r="A20" s="9" t="s">
        <v>413</v>
      </c>
      <c r="B20" s="200" t="s">
        <v>325</v>
      </c>
      <c r="C20" s="75">
        <v>2148276</v>
      </c>
      <c r="D20" s="75">
        <v>2213200</v>
      </c>
      <c r="E20" s="75">
        <v>2288912</v>
      </c>
      <c r="F20" s="75">
        <v>2267962.08</v>
      </c>
      <c r="G20" s="75">
        <v>2299900.2400000002</v>
      </c>
      <c r="H20" s="75">
        <v>3845184.96</v>
      </c>
      <c r="I20" s="75">
        <v>3852809.5767199998</v>
      </c>
      <c r="J20" s="75">
        <v>4007659.9877521284</v>
      </c>
      <c r="K20" s="75">
        <v>4046029.4690399999</v>
      </c>
      <c r="L20" s="75">
        <v>4071568</v>
      </c>
      <c r="M20" s="75">
        <v>4124811.2861600001</v>
      </c>
      <c r="N20" s="75">
        <v>4233118.96</v>
      </c>
      <c r="O20" s="75">
        <v>4274464</v>
      </c>
      <c r="P20" s="75">
        <v>4375772.8</v>
      </c>
      <c r="Q20" s="75">
        <v>4448872.24</v>
      </c>
      <c r="R20" s="75">
        <v>4479050.4000000004</v>
      </c>
      <c r="S20" s="75">
        <v>4466964.7415198795</v>
      </c>
      <c r="T20" s="75">
        <v>4562242.8</v>
      </c>
      <c r="U20" s="75">
        <v>4651648.32</v>
      </c>
      <c r="V20" s="75">
        <v>6676102.4800000004</v>
      </c>
      <c r="W20" s="75">
        <v>6685978.7199999997</v>
      </c>
      <c r="X20" s="75">
        <v>6548521.2467199992</v>
      </c>
      <c r="Y20" s="75">
        <v>6724568.9926251592</v>
      </c>
      <c r="Z20" s="75">
        <v>6701039.3600000003</v>
      </c>
    </row>
    <row r="21" spans="1:26" ht="15" thickTop="1">
      <c r="A21" s="153" t="s">
        <v>326</v>
      </c>
      <c r="B21" s="202" t="s">
        <v>433</v>
      </c>
      <c r="C21" s="181">
        <v>0.13</v>
      </c>
      <c r="D21" s="181">
        <v>0.14030000000000001</v>
      </c>
      <c r="E21" s="181">
        <v>0.13700000000000001</v>
      </c>
      <c r="F21" s="181">
        <v>0.1381</v>
      </c>
      <c r="G21" s="181">
        <v>0.14180000000000001</v>
      </c>
      <c r="H21" s="181">
        <v>0.14080000000000001</v>
      </c>
      <c r="I21" s="181">
        <v>0.13720000000000002</v>
      </c>
      <c r="J21" s="181">
        <v>0.13450000000000001</v>
      </c>
      <c r="K21" s="181">
        <v>0.14460000000000001</v>
      </c>
      <c r="L21" s="181">
        <v>0.14560000000000001</v>
      </c>
      <c r="M21" s="181">
        <v>0.1429</v>
      </c>
      <c r="N21" s="181">
        <v>0.14399999999999999</v>
      </c>
      <c r="O21" s="181">
        <v>0.14280000000000001</v>
      </c>
      <c r="P21" s="181">
        <v>0.1401</v>
      </c>
      <c r="Q21" s="181">
        <v>0.1371</v>
      </c>
      <c r="R21" s="182">
        <v>0.13750000000000001</v>
      </c>
      <c r="S21" s="182">
        <v>0.13780000000000001</v>
      </c>
      <c r="T21" s="182">
        <v>0.13789999999999999</v>
      </c>
      <c r="U21" s="182">
        <v>0.1522</v>
      </c>
      <c r="V21" s="182">
        <v>0.14630000000000001</v>
      </c>
      <c r="W21" s="182">
        <v>0.1457</v>
      </c>
      <c r="X21" s="182">
        <v>0.1512</v>
      </c>
      <c r="Y21" s="182">
        <v>0.15060000000000001</v>
      </c>
      <c r="Z21" s="182">
        <v>0.15029999999999999</v>
      </c>
    </row>
    <row r="22" spans="1:26">
      <c r="X22" s="2"/>
    </row>
  </sheetData>
  <mergeCells count="2">
    <mergeCell ref="AA3:AB3"/>
    <mergeCell ref="AD3:AE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1"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6">
    <tabColor rgb="FFB2E0B4"/>
    <pageSetUpPr fitToPage="1"/>
  </sheetPr>
  <dimension ref="A1:AE31"/>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40.7109375" style="2" customWidth="1"/>
    <col min="2" max="2" width="35.5703125" style="41" customWidth="1" outlineLevel="1"/>
    <col min="3" max="14" width="10.85546875" style="41" customWidth="1"/>
    <col min="15" max="24" width="11.140625" style="41" bestFit="1" customWidth="1"/>
    <col min="25" max="26" width="11.140625" style="2" bestFit="1" customWidth="1"/>
    <col min="27" max="27" width="5.42578125" style="2" customWidth="1"/>
    <col min="28" max="28" width="5.85546875" style="2" bestFit="1" customWidth="1"/>
    <col min="29" max="29" width="2.28515625" style="2" customWidth="1"/>
    <col min="30" max="31" width="11.85546875" style="2" customWidth="1"/>
    <col min="32" max="16384" width="10.28515625" style="2"/>
  </cols>
  <sheetData>
    <row r="1" spans="1:31" s="1" customFormat="1">
      <c r="A1" s="43" t="s">
        <v>0</v>
      </c>
      <c r="B1" s="43" t="s">
        <v>1</v>
      </c>
      <c r="C1" s="12"/>
      <c r="D1" s="12"/>
      <c r="E1" s="12"/>
      <c r="F1" s="12"/>
      <c r="G1" s="12"/>
      <c r="H1" s="12"/>
      <c r="I1" s="12"/>
      <c r="J1" s="12"/>
      <c r="K1" s="12"/>
      <c r="L1" s="12"/>
      <c r="M1" s="12"/>
      <c r="N1" s="12"/>
      <c r="O1" s="12"/>
      <c r="P1" s="12"/>
      <c r="Q1" s="12"/>
      <c r="R1" s="12"/>
      <c r="S1" s="12"/>
      <c r="T1" s="12"/>
      <c r="U1" s="12"/>
      <c r="V1" s="12"/>
      <c r="W1" s="12"/>
      <c r="X1" s="12"/>
      <c r="Y1" s="12"/>
      <c r="Z1" s="2"/>
      <c r="AA1" s="2"/>
      <c r="AB1" s="2"/>
      <c r="AC1" s="2"/>
      <c r="AD1" s="2"/>
      <c r="AE1" s="2"/>
    </row>
    <row r="2" spans="1:31">
      <c r="Y2" s="41"/>
    </row>
    <row r="3" spans="1:31" ht="15">
      <c r="A3" s="13" t="s">
        <v>327</v>
      </c>
      <c r="B3" s="13" t="s">
        <v>328</v>
      </c>
      <c r="C3" s="13"/>
      <c r="D3" s="13"/>
      <c r="E3" s="13"/>
      <c r="F3" s="13"/>
      <c r="G3" s="13"/>
      <c r="H3" s="13"/>
      <c r="I3" s="13"/>
      <c r="J3" s="13"/>
      <c r="K3" s="13"/>
      <c r="L3" s="13"/>
      <c r="M3" s="13"/>
      <c r="N3" s="13"/>
      <c r="O3" s="13"/>
      <c r="P3" s="13"/>
      <c r="Q3" s="13"/>
      <c r="R3" s="13"/>
      <c r="S3" s="13"/>
      <c r="T3" s="13"/>
      <c r="U3" s="13"/>
      <c r="V3" s="13"/>
      <c r="W3" s="13"/>
      <c r="X3" s="13"/>
      <c r="Y3" s="13"/>
      <c r="AA3" s="310"/>
      <c r="AB3" s="310"/>
    </row>
    <row r="4" spans="1:31" ht="30" customHeight="1">
      <c r="A4" s="31" t="s">
        <v>329</v>
      </c>
      <c r="B4" s="31" t="s">
        <v>330</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31">
      <c r="A5" s="9" t="s">
        <v>331</v>
      </c>
      <c r="B5" s="265" t="s">
        <v>332</v>
      </c>
      <c r="C5" s="142">
        <v>5.6523003497713969E-2</v>
      </c>
      <c r="D5" s="142">
        <v>6.089361627092859E-2</v>
      </c>
      <c r="E5" s="142">
        <v>7.0624843080532268E-2</v>
      </c>
      <c r="F5" s="142">
        <v>6.0850004537363972E-2</v>
      </c>
      <c r="G5" s="142">
        <v>4.8428411517516819E-2</v>
      </c>
      <c r="H5" s="142">
        <v>6.3945813808971588E-2</v>
      </c>
      <c r="I5" s="142">
        <v>5.8621728414887955E-2</v>
      </c>
      <c r="J5" s="142">
        <v>5.3025078296965379E-2</v>
      </c>
      <c r="K5" s="142">
        <v>4.3950702530548037E-2</v>
      </c>
      <c r="L5" s="142">
        <v>4.8679691316910828E-2</v>
      </c>
      <c r="M5" s="142">
        <v>3.8570043759170163E-2</v>
      </c>
      <c r="N5" s="142">
        <v>2.5509085189676792E-2</v>
      </c>
      <c r="O5" s="142">
        <v>1.222878812009669E-2</v>
      </c>
      <c r="P5" s="142">
        <v>1.579301479360912E-2</v>
      </c>
      <c r="Q5" s="142">
        <f>'(1)'!Q28*2/AVERAGE('(7)'!Q56:$S56)</f>
        <v>2.0455875700126698E-2</v>
      </c>
      <c r="R5" s="142">
        <f>'(1)'!R28*4/AVERAGE('(7)'!R56:$S56)</f>
        <v>1.9803646825886024E-2</v>
      </c>
      <c r="S5" s="142">
        <f>'(1)'!S28*4/4/AVERAGE('(7)'!S56:$W56)</f>
        <v>2.4690223414482004E-3</v>
      </c>
      <c r="T5" s="142">
        <f>'(1)'!T28*4/3/AVERAGE('(7)'!T56:$W56)</f>
        <v>1.5035504621973363E-2</v>
      </c>
      <c r="U5" s="142">
        <f>'(1)'!U28*2/AVERAGE('(7)'!U56:$W56)</f>
        <v>7.3909806483039592E-3</v>
      </c>
      <c r="V5" s="142">
        <f>'(1)'!V28*4/AVERAGE('(7)'!V56:$W56)</f>
        <v>1.3949450060517126E-2</v>
      </c>
      <c r="W5" s="142">
        <f>'(1)'!W28/AVERAGE('(7)'!W56:$AA56)</f>
        <v>3.5506660659671577E-2</v>
      </c>
      <c r="X5" s="142">
        <f>'(1)'!X28*4/3/AVERAGE('(7)'!X56:$AA56)</f>
        <v>6.1868060638562768E-2</v>
      </c>
      <c r="Y5" s="142">
        <f>'(1)'!Y28*2/AVERAGE('(7)'!Y56:$AA56)</f>
        <v>5.8588957496932798E-2</v>
      </c>
      <c r="Z5" s="142">
        <f>'(1)'!Z28*4/AVERAGE('(7)'!Z56:$AA56)</f>
        <v>5.0566283640680665E-2</v>
      </c>
    </row>
    <row r="6" spans="1:31">
      <c r="A6" s="9" t="s">
        <v>333</v>
      </c>
      <c r="B6" s="265" t="s">
        <v>334</v>
      </c>
      <c r="C6" s="142">
        <v>5.6714291833251957E-3</v>
      </c>
      <c r="D6" s="142">
        <v>6.0921008289585793E-3</v>
      </c>
      <c r="E6" s="142">
        <v>7.0033386543166369E-3</v>
      </c>
      <c r="F6" s="142">
        <v>5.9339119602203434E-3</v>
      </c>
      <c r="G6" s="142">
        <v>4.541299399210403E-3</v>
      </c>
      <c r="H6" s="142">
        <v>5.9197363389355464E-3</v>
      </c>
      <c r="I6" s="142">
        <v>5.2382891875257494E-3</v>
      </c>
      <c r="J6" s="142">
        <v>4.7256813203888056E-3</v>
      </c>
      <c r="K6" s="142">
        <v>3.8791255024017901E-3</v>
      </c>
      <c r="L6" s="142">
        <v>4.2730728529509982E-3</v>
      </c>
      <c r="M6" s="142">
        <v>3.3568529146086172E-3</v>
      </c>
      <c r="N6" s="142">
        <v>2.1994181462448512E-3</v>
      </c>
      <c r="O6" s="142">
        <v>1.1212503399528622E-3</v>
      </c>
      <c r="P6" s="142">
        <v>1.4762456721403134E-3</v>
      </c>
      <c r="Q6" s="142">
        <f>'(1)'!Q28*2/AVERAGE('(7)'!Q26:$S26)</f>
        <v>1.926135761818832E-3</v>
      </c>
      <c r="R6" s="142">
        <f>'(1)'!R28*4/AVERAGE('(7)'!R26:$S26)</f>
        <v>1.9001323065498067E-3</v>
      </c>
      <c r="S6" s="143">
        <f>'(1)'!S28*4/4/AVERAGE('(7)'!S26:$W26)</f>
        <v>2.4619245942999964E-4</v>
      </c>
      <c r="T6" s="142">
        <f>'(1)'!T28*4/3/AVERAGE('(7)'!T26:$W26)</f>
        <v>1.5176064605932121E-3</v>
      </c>
      <c r="U6" s="142">
        <f>'(1)'!U28*2/AVERAGE('(7)'!U26:$W26)</f>
        <v>7.4769762113678976E-4</v>
      </c>
      <c r="V6" s="142">
        <f>'(1)'!V28*4/AVERAGE('(7)'!V26:$W26)</f>
        <v>1.4468917779821516E-3</v>
      </c>
      <c r="W6" s="142">
        <f>'(1)'!W28/AVERAGE('(7)'!W26:$AA26)</f>
        <v>3.6053821134577504E-3</v>
      </c>
      <c r="X6" s="142">
        <f>'(1)'!X28*4/3/AVERAGE('(7)'!X26:$AA26)</f>
        <v>6.264009963547733E-3</v>
      </c>
      <c r="Y6" s="142">
        <f>'(1)'!Y28*2/AVERAGE('(7)'!Y26:$AA26)</f>
        <v>5.879379090358754E-3</v>
      </c>
      <c r="Z6" s="142">
        <f>'(1)'!Z28*4/AVERAGE('(7)'!Z26:$AA26)</f>
        <v>4.9632658507228694E-3</v>
      </c>
    </row>
    <row r="7" spans="1:31">
      <c r="A7" s="9" t="s">
        <v>335</v>
      </c>
      <c r="B7" s="265" t="s">
        <v>336</v>
      </c>
      <c r="C7" s="142">
        <v>2.9236322898099482E-2</v>
      </c>
      <c r="D7" s="142">
        <v>2.9180555887949416E-2</v>
      </c>
      <c r="E7" s="142">
        <v>2.8947260103571498E-2</v>
      </c>
      <c r="F7" s="142">
        <v>2.8290264283365087E-2</v>
      </c>
      <c r="G7" s="142">
        <v>2.6549459679907867E-2</v>
      </c>
      <c r="H7" s="142">
        <v>2.6922915438371092E-2</v>
      </c>
      <c r="I7" s="142">
        <v>2.6260465447763909E-2</v>
      </c>
      <c r="J7" s="142">
        <v>2.4879364532504483E-2</v>
      </c>
      <c r="K7" s="142">
        <v>2.672111097326715E-2</v>
      </c>
      <c r="L7" s="142">
        <v>2.6910875776028499E-2</v>
      </c>
      <c r="M7" s="142">
        <v>2.6356155046773078E-2</v>
      </c>
      <c r="N7" s="142">
        <v>2.5951555290025789E-2</v>
      </c>
      <c r="O7" s="142">
        <v>2.6640301207462906E-2</v>
      </c>
      <c r="P7" s="142">
        <v>2.6882438422748761E-2</v>
      </c>
      <c r="Q7" s="142">
        <f>'(1)'!Q8*2/AVERAGE('(7)'!Q26:$S26)</f>
        <v>2.6697919928033085E-2</v>
      </c>
      <c r="R7" s="142">
        <f>'(1)'!R8*4/AVERAGE('(7)'!R26:$S26)</f>
        <v>2.6462738175283013E-2</v>
      </c>
      <c r="S7" s="142">
        <f>'(1)'!S8*4/4/AVERAGE('(7)'!S26:$W26)</f>
        <v>2.6348075214828154E-2</v>
      </c>
      <c r="T7" s="142">
        <f>'(1)'!T8*4/3/AVERAGE('(7)'!T26:$W26)</f>
        <v>2.597304773454627E-2</v>
      </c>
      <c r="U7" s="142">
        <f>'(1)'!U8*4/2/AVERAGE('(7)'!U26:$W26)</f>
        <v>2.4809340361486579E-2</v>
      </c>
      <c r="V7" s="142">
        <f>'(1)'!V8*4/AVERAGE('(7)'!V26:$W26)</f>
        <v>2.5286317690078542E-2</v>
      </c>
      <c r="W7" s="142">
        <f>'(1)'!W8/AVERAGE('(7)'!W26:$AA26)</f>
        <v>2.9209678487919284E-2</v>
      </c>
      <c r="X7" s="142">
        <f>'(1)'!X8*4/3/AVERAGE('(7)'!X26:$AA26)</f>
        <v>2.978525005723022E-2</v>
      </c>
      <c r="Y7" s="142">
        <f>'(1)'!Y8*2/AVERAGE('(7)'!Y26:$AA26)</f>
        <v>2.9631804006391139E-2</v>
      </c>
      <c r="Z7" s="142">
        <f>'(1)'!Z8*4/AVERAGE('(7)'!Z26:$AA26)</f>
        <v>3.0085587927070969E-2</v>
      </c>
    </row>
    <row r="8" spans="1:31">
      <c r="A8" s="9" t="s">
        <v>337</v>
      </c>
      <c r="B8" s="265" t="s">
        <v>338</v>
      </c>
      <c r="C8" s="142">
        <v>0.64674804863440927</v>
      </c>
      <c r="D8" s="142">
        <v>0.63600642108384797</v>
      </c>
      <c r="E8" s="142">
        <v>0.62624953649092296</v>
      </c>
      <c r="F8" s="142">
        <v>0.64949358629996989</v>
      </c>
      <c r="G8" s="142">
        <v>0.62308677851536876</v>
      </c>
      <c r="H8" s="142">
        <v>0.60802014938168158</v>
      </c>
      <c r="I8" s="142">
        <v>0.63742298988042534</v>
      </c>
      <c r="J8" s="142">
        <v>0.64316899988389931</v>
      </c>
      <c r="K8" s="142">
        <v>0.62349498141677606</v>
      </c>
      <c r="L8" s="142">
        <v>0.61127044081725634</v>
      </c>
      <c r="M8" s="142">
        <v>0.63855309638495528</v>
      </c>
      <c r="N8" s="142">
        <v>0.66757949139565909</v>
      </c>
      <c r="O8" s="142">
        <v>0.7124230982354115</v>
      </c>
      <c r="P8" s="142">
        <v>0.71138154107507312</v>
      </c>
      <c r="Q8" s="142">
        <f>-('(1)'!Q20+'(1)'!Q21)/('(1)'!Q8+'(1)'!Q12+'(1)'!Q14+'(1)'!Q15+'(1)'!Q16+'(1)'!Q17+'(1)'!Q18+'(1)'!Q22)</f>
        <v>0.71977665316782069</v>
      </c>
      <c r="R8" s="142">
        <f>-('(1)'!R20+'(1)'!R21)/('(1)'!R8+'(1)'!R12+'(1)'!R14+'(1)'!R15+'(1)'!R16+'(1)'!R17+'(1)'!R18+'(1)'!R22)</f>
        <v>0.73156392169013995</v>
      </c>
      <c r="S8" s="142">
        <f>-('(1)'!S20+'(1)'!S21)/('(1)'!S8+'(1)'!S12+'(1)'!S14+'(1)'!S15+'(1)'!S16+'(1)'!S17+'(1)'!S18+'(1)'!S22)</f>
        <v>0.83820489648212959</v>
      </c>
      <c r="T8" s="142">
        <f>-('(1)'!T20+'(1)'!T21)/('(1)'!T8+'(1)'!T12+'(1)'!T14+'(1)'!T15+'(1)'!T16+'(1)'!T17+'(1)'!T18+'(1)'!T22)</f>
        <v>0.78551335165968739</v>
      </c>
      <c r="U8" s="142">
        <f>-('(1)'!U20+'(1)'!U21)/('(1)'!U8+'(1)'!U12+'(1)'!U14+'(1)'!U15+'(1)'!U16+'(1)'!U17+'(1)'!U18+'(1)'!U22)</f>
        <v>0.81404032510890778</v>
      </c>
      <c r="V8" s="142">
        <f>-('(1)'!V20+'(1)'!V21)/('(1)'!V8+'(1)'!V12+'(1)'!V14+'(1)'!V15+'(1)'!V16+'(1)'!V17+'(1)'!V18+'(1)'!V22)</f>
        <v>0.78994516696151229</v>
      </c>
      <c r="W8" s="142">
        <f>-('(1)'!W20+'(1)'!W21)/('(1)'!W8+'(1)'!W12+'(1)'!W14+'(1)'!W15+'(1)'!W16+'(1)'!W17+'(1)'!W18+'(1)'!W22)</f>
        <v>0.6783361457049627</v>
      </c>
      <c r="X8" s="142">
        <f>-('(1)'!X20+'(1)'!X21)/('(1)'!X8+'(1)'!X12+'(1)'!X14+'(1)'!X15+'(1)'!X16+'(1)'!X17+'(1)'!X18+'(1)'!X22)</f>
        <v>0.66510489535133688</v>
      </c>
      <c r="Y8" s="142">
        <f>-('(1)'!Y20+'(1)'!Y21)/('(1)'!Y8+'(1)'!Y12+'(1)'!Y14+'(1)'!Y15+'(1)'!Y16+'(1)'!Y17+'(1)'!Y18+'(1)'!Y22)</f>
        <v>0.66880723774399131</v>
      </c>
      <c r="Z8" s="142">
        <f>-('(1)'!Z20+'(1)'!Z21)/('(1)'!Z8+'(1)'!Z12+'(1)'!Z14+'(1)'!Z15+'(1)'!Z16+'(1)'!Z17+'(1)'!Z18+'(1)'!Z22)</f>
        <v>0.69021357401243189</v>
      </c>
    </row>
    <row r="9" spans="1:31">
      <c r="A9" s="9" t="s">
        <v>579</v>
      </c>
      <c r="B9" s="265" t="s">
        <v>578</v>
      </c>
      <c r="C9" s="144">
        <v>-5.9080566956100523E-3</v>
      </c>
      <c r="D9" s="144">
        <v>-6.0816847599103364E-3</v>
      </c>
      <c r="E9" s="144">
        <v>-5.506512869260875E-3</v>
      </c>
      <c r="F9" s="144">
        <v>-4.990734395047389E-3</v>
      </c>
      <c r="G9" s="144">
        <v>-9.5974823654035972E-3</v>
      </c>
      <c r="H9" s="144">
        <v>-5.3982281833904787E-3</v>
      </c>
      <c r="I9" s="144">
        <v>-4.3431714554062811E-3</v>
      </c>
      <c r="J9" s="144">
        <v>-4.5906420023405069E-3</v>
      </c>
      <c r="K9" s="144">
        <v>-6.110861521932835E-3</v>
      </c>
      <c r="L9" s="144">
        <v>-6.0194860821508808E-3</v>
      </c>
      <c r="M9" s="144">
        <v>-6.0828218861177256E-3</v>
      </c>
      <c r="N9" s="144">
        <v>-5.893325962021698E-3</v>
      </c>
      <c r="O9" s="144">
        <v>-7.0528026818667518E-3</v>
      </c>
      <c r="P9" s="144">
        <v>-6.6869450362953137E-3</v>
      </c>
      <c r="Q9" s="144">
        <v>-5.9358240107920558E-3</v>
      </c>
      <c r="R9" s="144">
        <v>-5.5695517932165704E-3</v>
      </c>
      <c r="S9" s="144">
        <v>-6.7731184282121999E-3</v>
      </c>
      <c r="T9" s="144">
        <v>-7.1919955249582831E-3</v>
      </c>
      <c r="U9" s="144">
        <v>-6.9849670367788793E-3</v>
      </c>
      <c r="V9" s="144">
        <v>-7.017251255260812E-3</v>
      </c>
      <c r="W9" s="144">
        <v>-1.0522149851918216E-2</v>
      </c>
      <c r="X9" s="144">
        <v>-7.1008885516169046E-3</v>
      </c>
      <c r="Y9" s="144">
        <v>-7.7981029407864829E-3</v>
      </c>
      <c r="Z9" s="144">
        <v>-8.3669424747180882E-3</v>
      </c>
    </row>
    <row r="10" spans="1:31">
      <c r="A10" s="9" t="s">
        <v>389</v>
      </c>
      <c r="B10" s="265" t="s">
        <v>377</v>
      </c>
      <c r="C10" s="34">
        <v>0.85692288513108683</v>
      </c>
      <c r="D10" s="34">
        <v>0.89102808019174096</v>
      </c>
      <c r="E10" s="34">
        <v>0.88380953586383115</v>
      </c>
      <c r="F10" s="34">
        <v>0.86699238641095944</v>
      </c>
      <c r="G10" s="34">
        <v>0.84198316197682466</v>
      </c>
      <c r="H10" s="34">
        <v>1.0485343886332532</v>
      </c>
      <c r="I10" s="34">
        <v>1.0125309715238793</v>
      </c>
      <c r="J10" s="34">
        <v>0.97306526148521522</v>
      </c>
      <c r="K10" s="34">
        <v>0.96562380037792861</v>
      </c>
      <c r="L10" s="34">
        <v>1.0540087628799779</v>
      </c>
      <c r="M10" s="34">
        <v>1.0511508829078657</v>
      </c>
      <c r="N10" s="34">
        <v>1.0344432474879988</v>
      </c>
      <c r="O10" s="34">
        <v>1.0365983346330054</v>
      </c>
      <c r="P10" s="34">
        <v>1.0658684211157543</v>
      </c>
      <c r="Q10" s="34">
        <f>+'(8)'!W28/('(10)'!Q41-'(10)'!Q9)</f>
        <v>0.99675999973840779</v>
      </c>
      <c r="R10" s="34">
        <f>+'(8)'!X28/('(10)'!R41-'(10)'!R9)</f>
        <v>0.65370127247993037</v>
      </c>
      <c r="S10" s="34">
        <f>+'(8)'!Y28/('(10)'!S41-'(10)'!S9)</f>
        <v>0.66909671731021514</v>
      </c>
      <c r="T10" s="34">
        <f>+'(8)'!Z28/('(10)'!T41-'(10)'!T9)</f>
        <v>0.71161046747984713</v>
      </c>
      <c r="U10" s="34">
        <f>+'(8)'!AA28/('(10)'!U41-'(10)'!U9)</f>
        <v>0.693129117557023</v>
      </c>
      <c r="V10" s="34">
        <f>+'(8)'!AB28/('(10)'!V41-'(10)'!V9)</f>
        <v>0.88443917254768778</v>
      </c>
      <c r="W10" s="34">
        <f>+'(8)'!AC28/('(10)'!W41-'(10)'!W9)</f>
        <v>0</v>
      </c>
      <c r="X10" s="34">
        <f>+'(8)'!AD28/('(10)'!X41-'(10)'!X9)</f>
        <v>0</v>
      </c>
      <c r="Y10" s="34">
        <f>+'(8)'!AE28/('(10)'!Y41-'(10)'!Y9)</f>
        <v>0</v>
      </c>
      <c r="Z10" s="34">
        <f>+'(8)'!AF28/('(10)'!Z41-'(10)'!Z9)</f>
        <v>0</v>
      </c>
    </row>
    <row r="11" spans="1:31" ht="25.5">
      <c r="A11" s="9" t="s">
        <v>560</v>
      </c>
      <c r="B11" s="265" t="s">
        <v>561</v>
      </c>
      <c r="C11" s="142">
        <v>0.82214224715177087</v>
      </c>
      <c r="D11" s="142">
        <v>0.85493693681098615</v>
      </c>
      <c r="E11" s="142">
        <v>0.84729699898865196</v>
      </c>
      <c r="F11" s="142">
        <v>0.83450395475062822</v>
      </c>
      <c r="G11" s="142">
        <v>0.8126567382354124</v>
      </c>
      <c r="H11" s="142">
        <v>0.92769633642339488</v>
      </c>
      <c r="I11" s="142">
        <v>0.90507352198422808</v>
      </c>
      <c r="J11" s="142">
        <v>0.9316855609533401</v>
      </c>
      <c r="K11" s="142">
        <v>0.87218432234687582</v>
      </c>
      <c r="L11" s="142">
        <v>0.94032782835091266</v>
      </c>
      <c r="M11" s="142">
        <v>0.94137696165709872</v>
      </c>
      <c r="N11" s="142">
        <v>0.92447114307634837</v>
      </c>
      <c r="O11" s="142">
        <v>0.90352444876854221</v>
      </c>
      <c r="P11" s="142">
        <v>0.93632435150673898</v>
      </c>
      <c r="Q11" s="142">
        <f>+'(8)'!W26/('(7)'!Q38+'(7)'!Q39+'(7)'!Q40+'(11)'!Q8)</f>
        <v>0.85049736692412303</v>
      </c>
      <c r="R11" s="142">
        <f>+'(8)'!X26/('(7)'!R38+'(7)'!R39+'(7)'!R40+'(11)'!R8)</f>
        <v>0.54382839133810423</v>
      </c>
      <c r="S11" s="142">
        <f>+'(8)'!Y26/('(7)'!S38+'(7)'!S39+'(7)'!S40+'(11)'!S8)</f>
        <v>0.55180647210511469</v>
      </c>
      <c r="T11" s="142">
        <f>+'(8)'!Z26/('(7)'!T38+'(7)'!T39+'(7)'!T40+'(11)'!T8)</f>
        <v>0.59370303609845476</v>
      </c>
      <c r="U11" s="142">
        <f>+'(8)'!AA26/('(7)'!U38+'(7)'!U39+'(7)'!U40+'(11)'!U8)</f>
        <v>0.56588598515713184</v>
      </c>
      <c r="V11" s="142">
        <f>+'(8)'!AB26/('(7)'!V38+'(7)'!V39+'(7)'!V40+'(11)'!V8)</f>
        <v>0.80340908834090907</v>
      </c>
      <c r="W11" s="142">
        <f>+'(8)'!AC26/('(7)'!W38+'(7)'!W39+'(7)'!W40+'(11)'!W8)</f>
        <v>0</v>
      </c>
      <c r="X11" s="142">
        <f>+'(8)'!AD26/('(7)'!X38+'(7)'!X39+'(7)'!X40+'(11)'!X8)</f>
        <v>0</v>
      </c>
      <c r="Y11" s="142">
        <f>+'(8)'!AE26/('(7)'!Y38+'(7)'!Y39+'(7)'!Y40+'(11)'!Y8)</f>
        <v>0</v>
      </c>
      <c r="Z11" s="142">
        <f>+'(8)'!AF26/('(7)'!Z38+'(7)'!Z39+'(7)'!Z40+'(11)'!Z8)</f>
        <v>0</v>
      </c>
    </row>
    <row r="12" spans="1:31" ht="54" customHeight="1">
      <c r="A12" s="145" t="s">
        <v>577</v>
      </c>
      <c r="B12" s="308" t="s">
        <v>580</v>
      </c>
      <c r="W12" s="88"/>
    </row>
    <row r="13" spans="1:31" ht="42.75">
      <c r="A13" s="145" t="s">
        <v>562</v>
      </c>
      <c r="B13" s="305" t="s">
        <v>563</v>
      </c>
      <c r="W13" s="88"/>
    </row>
    <row r="14" spans="1:31">
      <c r="W14" s="88"/>
    </row>
    <row r="15" spans="1:31">
      <c r="W15" s="88"/>
    </row>
    <row r="17" spans="1:27">
      <c r="C17" s="188"/>
      <c r="D17" s="188"/>
      <c r="E17" s="188"/>
      <c r="F17" s="188"/>
      <c r="G17" s="188"/>
      <c r="H17" s="188"/>
      <c r="I17" s="188"/>
      <c r="J17" s="188"/>
      <c r="K17" s="188"/>
      <c r="L17" s="188"/>
      <c r="M17" s="188"/>
      <c r="N17" s="188"/>
      <c r="O17" s="188"/>
      <c r="P17" s="188"/>
      <c r="Q17" s="188"/>
      <c r="R17" s="188"/>
      <c r="S17" s="188"/>
      <c r="T17" s="188"/>
      <c r="U17" s="188"/>
      <c r="V17" s="188"/>
      <c r="W17" s="188"/>
      <c r="X17" s="188"/>
      <c r="Y17" s="188"/>
      <c r="Z17" s="188"/>
    </row>
    <row r="18" spans="1:27">
      <c r="C18" s="188"/>
      <c r="D18" s="188"/>
      <c r="E18" s="188"/>
      <c r="F18" s="188"/>
      <c r="G18" s="188"/>
      <c r="H18" s="188"/>
      <c r="I18" s="188"/>
      <c r="J18" s="188"/>
      <c r="K18" s="188"/>
      <c r="L18" s="188"/>
      <c r="M18" s="188"/>
      <c r="N18" s="188"/>
      <c r="O18" s="188"/>
      <c r="P18" s="188"/>
      <c r="Q18" s="188"/>
      <c r="R18" s="188"/>
      <c r="S18" s="188"/>
      <c r="T18" s="188"/>
      <c r="U18" s="188"/>
      <c r="V18" s="188"/>
      <c r="W18" s="188"/>
      <c r="X18" s="188"/>
      <c r="Y18" s="188"/>
      <c r="Z18" s="188"/>
      <c r="AA18" s="188"/>
    </row>
    <row r="19" spans="1:27" ht="18">
      <c r="A19" s="204" t="s">
        <v>447</v>
      </c>
      <c r="C19" s="142"/>
      <c r="D19" s="142"/>
      <c r="E19" s="142"/>
      <c r="F19" s="142"/>
      <c r="G19" s="142"/>
      <c r="H19" s="142"/>
      <c r="I19" s="142"/>
      <c r="J19" s="142"/>
      <c r="K19" s="142"/>
      <c r="L19" s="142"/>
      <c r="M19" s="142"/>
      <c r="N19" s="142"/>
      <c r="O19" s="142"/>
      <c r="P19" s="142"/>
      <c r="Q19" s="142"/>
      <c r="R19" s="142"/>
      <c r="S19" s="142"/>
      <c r="T19" s="142"/>
      <c r="U19" s="142"/>
      <c r="V19" s="142"/>
      <c r="W19" s="142"/>
      <c r="X19" s="142"/>
      <c r="Y19" s="142"/>
      <c r="Z19" s="142"/>
    </row>
    <row r="20" spans="1:27">
      <c r="Y20" s="41"/>
      <c r="Z20" s="41"/>
    </row>
    <row r="21" spans="1:27">
      <c r="A21" s="13" t="s">
        <v>327</v>
      </c>
      <c r="B21" s="13" t="s">
        <v>328</v>
      </c>
    </row>
    <row r="22" spans="1:27" ht="30.6" customHeight="1">
      <c r="A22" s="233" t="s">
        <v>329</v>
      </c>
      <c r="B22" s="233" t="s">
        <v>330</v>
      </c>
      <c r="C22" s="197" t="s">
        <v>11</v>
      </c>
      <c r="D22" s="197" t="s">
        <v>10</v>
      </c>
      <c r="E22" s="197" t="s">
        <v>9</v>
      </c>
      <c r="F22" s="197" t="s">
        <v>8</v>
      </c>
      <c r="G22" s="197" t="s">
        <v>7</v>
      </c>
      <c r="H22" s="197" t="s">
        <v>6</v>
      </c>
      <c r="I22" s="197" t="s">
        <v>367</v>
      </c>
      <c r="J22" s="197" t="s">
        <v>379</v>
      </c>
      <c r="K22" s="197" t="s">
        <v>400</v>
      </c>
      <c r="L22" s="197" t="s">
        <v>418</v>
      </c>
      <c r="M22" s="197" t="s">
        <v>430</v>
      </c>
      <c r="N22" s="197" t="s">
        <v>437</v>
      </c>
      <c r="O22" s="197" t="s">
        <v>439</v>
      </c>
      <c r="P22" s="197" t="s">
        <v>441</v>
      </c>
      <c r="Q22" s="197" t="s">
        <v>445</v>
      </c>
      <c r="R22" s="197">
        <v>43100</v>
      </c>
      <c r="S22" s="197" t="s">
        <v>451</v>
      </c>
      <c r="T22" s="197">
        <v>43281</v>
      </c>
      <c r="U22" s="197">
        <v>43373</v>
      </c>
      <c r="V22" s="197">
        <v>43464</v>
      </c>
      <c r="W22" s="197">
        <v>43555</v>
      </c>
      <c r="X22" s="197">
        <v>43646</v>
      </c>
      <c r="Y22" s="197">
        <v>43738</v>
      </c>
      <c r="Z22" s="197">
        <v>43830</v>
      </c>
    </row>
    <row r="23" spans="1:27">
      <c r="A23" s="9" t="s">
        <v>331</v>
      </c>
      <c r="B23" s="200" t="s">
        <v>332</v>
      </c>
      <c r="C23" s="142">
        <v>5.0566283640680665E-2</v>
      </c>
      <c r="D23" s="142">
        <v>5.8588957496932798E-2</v>
      </c>
      <c r="E23" s="142">
        <v>6.1868060638562768E-2</v>
      </c>
      <c r="F23" s="142">
        <v>3.5506660659671577E-2</v>
      </c>
      <c r="G23" s="142">
        <v>1.3949450060517126E-2</v>
      </c>
      <c r="H23" s="142">
        <v>7.3909806483039592E-3</v>
      </c>
      <c r="I23" s="142">
        <v>1.5035504621973363E-2</v>
      </c>
      <c r="J23" s="142">
        <v>2.4690223414482004E-3</v>
      </c>
      <c r="K23" s="142">
        <v>1.9803646825886024E-2</v>
      </c>
      <c r="L23" s="142">
        <v>2.0455875700126698E-2</v>
      </c>
      <c r="M23" s="142">
        <v>1.579301479360912E-2</v>
      </c>
      <c r="N23" s="142">
        <v>1.222878812009669E-2</v>
      </c>
      <c r="O23" s="142">
        <v>2.5509085189676792E-2</v>
      </c>
      <c r="P23" s="142">
        <v>3.8570043759170163E-2</v>
      </c>
      <c r="Q23" s="142">
        <v>4.8679691316910828E-2</v>
      </c>
      <c r="R23" s="142">
        <v>4.3950702530548037E-2</v>
      </c>
      <c r="S23" s="142">
        <v>5.3025078296965379E-2</v>
      </c>
      <c r="T23" s="142">
        <v>5.8621728414887955E-2</v>
      </c>
      <c r="U23" s="142">
        <v>6.3945813808971588E-2</v>
      </c>
      <c r="V23" s="142">
        <v>4.8428411517516819E-2</v>
      </c>
      <c r="W23" s="142">
        <v>6.0850004537363972E-2</v>
      </c>
      <c r="X23" s="142">
        <v>7.0624843080532268E-2</v>
      </c>
      <c r="Y23" s="142">
        <v>6.089361627092859E-2</v>
      </c>
      <c r="Z23" s="142">
        <v>5.6523003497713969E-2</v>
      </c>
    </row>
    <row r="24" spans="1:27">
      <c r="A24" s="9" t="s">
        <v>333</v>
      </c>
      <c r="B24" s="200" t="s">
        <v>334</v>
      </c>
      <c r="C24" s="142">
        <v>4.9632658507228694E-3</v>
      </c>
      <c r="D24" s="142">
        <v>5.879379090358754E-3</v>
      </c>
      <c r="E24" s="142">
        <v>6.264009963547733E-3</v>
      </c>
      <c r="F24" s="142">
        <v>3.6053821134577504E-3</v>
      </c>
      <c r="G24" s="142">
        <v>1.4468917779821516E-3</v>
      </c>
      <c r="H24" s="142">
        <v>7.4769762113678976E-4</v>
      </c>
      <c r="I24" s="142">
        <v>1.5176064605932121E-3</v>
      </c>
      <c r="J24" s="142">
        <v>2.4619245942999964E-4</v>
      </c>
      <c r="K24" s="142">
        <v>1.9001323065498067E-3</v>
      </c>
      <c r="L24" s="142">
        <v>1.926135761818832E-3</v>
      </c>
      <c r="M24" s="142">
        <v>1.4762456721403134E-3</v>
      </c>
      <c r="N24" s="142">
        <v>1.1212503399528622E-3</v>
      </c>
      <c r="O24" s="143">
        <v>2.1994181462448512E-3</v>
      </c>
      <c r="P24" s="142">
        <v>3.3568529146086172E-3</v>
      </c>
      <c r="Q24" s="142">
        <v>4.2730728529509982E-3</v>
      </c>
      <c r="R24" s="142">
        <v>3.8791255024017901E-3</v>
      </c>
      <c r="S24" s="142">
        <v>4.7256813203888056E-3</v>
      </c>
      <c r="T24" s="142">
        <v>5.2382891875257494E-3</v>
      </c>
      <c r="U24" s="142">
        <v>5.9197363389355464E-3</v>
      </c>
      <c r="V24" s="142">
        <v>4.541299399210403E-3</v>
      </c>
      <c r="W24" s="142">
        <v>5.9339119602203434E-3</v>
      </c>
      <c r="X24" s="142">
        <v>7.0033386543166369E-3</v>
      </c>
      <c r="Y24" s="142">
        <v>6.0921008289585793E-3</v>
      </c>
      <c r="Z24" s="142">
        <v>5.6714291833251957E-3</v>
      </c>
    </row>
    <row r="25" spans="1:27">
      <c r="A25" s="9" t="s">
        <v>335</v>
      </c>
      <c r="B25" s="200" t="s">
        <v>336</v>
      </c>
      <c r="C25" s="142">
        <v>3.0085587927070969E-2</v>
      </c>
      <c r="D25" s="142">
        <v>2.9631804006391139E-2</v>
      </c>
      <c r="E25" s="142">
        <v>2.978525005723022E-2</v>
      </c>
      <c r="F25" s="142">
        <v>2.9209678487919284E-2</v>
      </c>
      <c r="G25" s="142">
        <v>2.5286317690078542E-2</v>
      </c>
      <c r="H25" s="142">
        <v>2.4809340361486579E-2</v>
      </c>
      <c r="I25" s="142">
        <v>2.597304773454627E-2</v>
      </c>
      <c r="J25" s="142">
        <v>2.6348075214828154E-2</v>
      </c>
      <c r="K25" s="142">
        <v>2.6462738175283013E-2</v>
      </c>
      <c r="L25" s="142">
        <v>2.6697919928033085E-2</v>
      </c>
      <c r="M25" s="142">
        <v>2.6882438422748761E-2</v>
      </c>
      <c r="N25" s="142">
        <v>2.6640301207462906E-2</v>
      </c>
      <c r="O25" s="142">
        <v>2.5951555290025789E-2</v>
      </c>
      <c r="P25" s="142">
        <v>2.6356155046773078E-2</v>
      </c>
      <c r="Q25" s="142">
        <v>2.6910875776028499E-2</v>
      </c>
      <c r="R25" s="142">
        <v>2.672111097326715E-2</v>
      </c>
      <c r="S25" s="142">
        <v>2.4879364532504483E-2</v>
      </c>
      <c r="T25" s="142">
        <v>2.6260465447763909E-2</v>
      </c>
      <c r="U25" s="142">
        <v>2.6922915438371092E-2</v>
      </c>
      <c r="V25" s="142">
        <v>2.6549459679907867E-2</v>
      </c>
      <c r="W25" s="142">
        <v>2.8290264283365087E-2</v>
      </c>
      <c r="X25" s="142">
        <v>2.8947260103571498E-2</v>
      </c>
      <c r="Y25" s="142">
        <v>2.9180555887949416E-2</v>
      </c>
      <c r="Z25" s="142">
        <v>2.9236322898099482E-2</v>
      </c>
    </row>
    <row r="26" spans="1:27">
      <c r="A26" s="9" t="s">
        <v>337</v>
      </c>
      <c r="B26" s="200" t="s">
        <v>338</v>
      </c>
      <c r="C26" s="142">
        <v>0.69021357401243189</v>
      </c>
      <c r="D26" s="142">
        <v>0.66880723774399131</v>
      </c>
      <c r="E26" s="142">
        <v>0.66510489535133688</v>
      </c>
      <c r="F26" s="142">
        <v>0.6783361457049627</v>
      </c>
      <c r="G26" s="142">
        <v>0.78994516696151229</v>
      </c>
      <c r="H26" s="142">
        <v>0.81404032510890778</v>
      </c>
      <c r="I26" s="142">
        <v>0.78551335165968739</v>
      </c>
      <c r="J26" s="142">
        <v>0.83820489648212959</v>
      </c>
      <c r="K26" s="142">
        <v>0.73156392169013995</v>
      </c>
      <c r="L26" s="142">
        <v>0.71977665316782069</v>
      </c>
      <c r="M26" s="142">
        <v>0.71138154107507312</v>
      </c>
      <c r="N26" s="142">
        <v>0.7124230982354115</v>
      </c>
      <c r="O26" s="142">
        <v>0.66757949139565909</v>
      </c>
      <c r="P26" s="142">
        <v>0.63855309638495528</v>
      </c>
      <c r="Q26" s="142">
        <v>0.61127044081725634</v>
      </c>
      <c r="R26" s="142">
        <v>0.62349498141677606</v>
      </c>
      <c r="S26" s="142">
        <v>0.64316899988389931</v>
      </c>
      <c r="T26" s="142">
        <v>0.63742298988042534</v>
      </c>
      <c r="U26" s="142">
        <v>0.60802014938168158</v>
      </c>
      <c r="V26" s="142">
        <v>0.62308677851536876</v>
      </c>
      <c r="W26" s="142">
        <v>0.64949358629996989</v>
      </c>
      <c r="X26" s="142">
        <v>0.62624953649092296</v>
      </c>
      <c r="Y26" s="142">
        <v>0.63600642108384797</v>
      </c>
      <c r="Z26" s="142">
        <v>0.64674804863440927</v>
      </c>
    </row>
    <row r="27" spans="1:27">
      <c r="A27" s="9" t="s">
        <v>579</v>
      </c>
      <c r="B27" s="200" t="s">
        <v>578</v>
      </c>
      <c r="C27" s="144">
        <v>-8.3669424747180882E-3</v>
      </c>
      <c r="D27" s="144">
        <v>-7.7981029407864829E-3</v>
      </c>
      <c r="E27" s="144">
        <v>-7.1008885516169046E-3</v>
      </c>
      <c r="F27" s="144">
        <v>-1.0522149851918216E-2</v>
      </c>
      <c r="G27" s="144">
        <v>-7.017251255260812E-3</v>
      </c>
      <c r="H27" s="144">
        <v>-6.9849670367788793E-3</v>
      </c>
      <c r="I27" s="144">
        <v>-7.1919955249582831E-3</v>
      </c>
      <c r="J27" s="144">
        <v>-6.7731184282121999E-3</v>
      </c>
      <c r="K27" s="144">
        <v>-5.5695517932165704E-3</v>
      </c>
      <c r="L27" s="144">
        <v>-5.9358240107920558E-3</v>
      </c>
      <c r="M27" s="144">
        <v>-6.6869450362953137E-3</v>
      </c>
      <c r="N27" s="144">
        <v>-7.0528026818667518E-3</v>
      </c>
      <c r="O27" s="144">
        <v>-5.893325962021698E-3</v>
      </c>
      <c r="P27" s="144">
        <v>-6.0828218861177256E-3</v>
      </c>
      <c r="Q27" s="144">
        <v>-6.0194860821508808E-3</v>
      </c>
      <c r="R27" s="144">
        <v>-6.110861521932835E-3</v>
      </c>
      <c r="S27" s="144">
        <v>-4.5906420023405069E-3</v>
      </c>
      <c r="T27" s="144">
        <v>-4.3431714554062811E-3</v>
      </c>
      <c r="U27" s="144">
        <v>-5.3982281833904787E-3</v>
      </c>
      <c r="V27" s="144">
        <v>-9.5974823654035972E-3</v>
      </c>
      <c r="W27" s="144">
        <v>-4.990734395047389E-3</v>
      </c>
      <c r="X27" s="144">
        <v>-5.506512869260875E-3</v>
      </c>
      <c r="Y27" s="144">
        <v>-6.0816847599103364E-3</v>
      </c>
      <c r="Z27" s="144">
        <v>-5.9080566956100523E-3</v>
      </c>
    </row>
    <row r="28" spans="1:27">
      <c r="A28" s="9" t="s">
        <v>389</v>
      </c>
      <c r="B28" s="200" t="s">
        <v>377</v>
      </c>
      <c r="C28" s="34">
        <v>0.97485588036234283</v>
      </c>
      <c r="D28" s="34">
        <v>1.0235750720490218</v>
      </c>
      <c r="E28" s="34">
        <v>1.0266540108391196</v>
      </c>
      <c r="F28" s="34">
        <v>0.9711285154217687</v>
      </c>
      <c r="G28" s="34">
        <v>0.99872390310822767</v>
      </c>
      <c r="H28" s="34">
        <v>1.1872566688401029</v>
      </c>
      <c r="I28" s="34">
        <v>1.199027949508805</v>
      </c>
      <c r="J28" s="34">
        <v>1.1802602317001787</v>
      </c>
      <c r="K28" s="34">
        <v>1.1533403910944258</v>
      </c>
      <c r="L28" s="34">
        <v>1.0800893639134592</v>
      </c>
      <c r="M28" s="34">
        <v>1.0658684211157543</v>
      </c>
      <c r="N28" s="34">
        <v>1.0365983346330054</v>
      </c>
      <c r="O28" s="34">
        <v>1.0344432474879988</v>
      </c>
      <c r="P28" s="34">
        <v>1.0511508829078657</v>
      </c>
      <c r="Q28" s="34">
        <v>1.0540087628799779</v>
      </c>
      <c r="R28" s="34">
        <v>0.96562380037792861</v>
      </c>
      <c r="S28" s="34">
        <v>0.97306526148521522</v>
      </c>
      <c r="T28" s="34">
        <v>1.0125309715238793</v>
      </c>
      <c r="U28" s="34">
        <v>1.0485343886332532</v>
      </c>
      <c r="V28" s="34">
        <v>0.84198316197682466</v>
      </c>
      <c r="W28" s="34">
        <v>0.86699238641095944</v>
      </c>
      <c r="X28" s="34">
        <v>0.88380953586383115</v>
      </c>
      <c r="Y28" s="34">
        <v>0.89102808019174096</v>
      </c>
      <c r="Z28" s="34">
        <v>0.85692288513108683</v>
      </c>
    </row>
    <row r="29" spans="1:27" ht="25.5">
      <c r="A29" s="9" t="s">
        <v>560</v>
      </c>
      <c r="B29" s="200" t="s">
        <v>561</v>
      </c>
      <c r="C29" s="142">
        <v>0.89139123308409374</v>
      </c>
      <c r="D29" s="142">
        <v>0.90882637050896442</v>
      </c>
      <c r="E29" s="142">
        <v>0.90353699435599266</v>
      </c>
      <c r="F29" s="142">
        <v>0.88208049410550848</v>
      </c>
      <c r="G29" s="142">
        <v>0.90879674295750668</v>
      </c>
      <c r="H29" s="142">
        <v>0.97540491074286817</v>
      </c>
      <c r="I29" s="142">
        <v>1.0081769298740504</v>
      </c>
      <c r="J29" s="142">
        <v>0.98194421449284841</v>
      </c>
      <c r="K29" s="142">
        <v>0.96628234779310029</v>
      </c>
      <c r="L29" s="142">
        <v>0.92230392171639841</v>
      </c>
      <c r="M29" s="142">
        <v>0.93632435150673898</v>
      </c>
      <c r="N29" s="142">
        <v>0.90352444876854221</v>
      </c>
      <c r="O29" s="142">
        <v>0.92447114307634837</v>
      </c>
      <c r="P29" s="142">
        <v>0.94137696165709872</v>
      </c>
      <c r="Q29" s="142">
        <v>0.94032782835091266</v>
      </c>
      <c r="R29" s="142">
        <v>0.87218432234687582</v>
      </c>
      <c r="S29" s="142">
        <v>0.9316855609533401</v>
      </c>
      <c r="T29" s="142">
        <v>0.90507352198422808</v>
      </c>
      <c r="U29" s="142">
        <v>0.92769633642339488</v>
      </c>
      <c r="V29" s="142">
        <v>0.8126567382354124</v>
      </c>
      <c r="W29" s="142">
        <v>0.83450395475062822</v>
      </c>
      <c r="X29" s="142">
        <v>0.84729699898865196</v>
      </c>
      <c r="Y29" s="142">
        <v>0.85493693681098615</v>
      </c>
      <c r="Z29" s="142">
        <v>0.82214224715177087</v>
      </c>
    </row>
    <row r="30" spans="1:27" ht="21.75">
      <c r="A30" s="145" t="s">
        <v>577</v>
      </c>
      <c r="B30" s="230" t="s">
        <v>580</v>
      </c>
    </row>
    <row r="31" spans="1:27" ht="42.75">
      <c r="A31" s="145" t="s">
        <v>562</v>
      </c>
      <c r="B31" s="230" t="s">
        <v>563</v>
      </c>
    </row>
  </sheetData>
  <mergeCells count="1">
    <mergeCell ref="AA3:AB3"/>
  </mergeCells>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63"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7">
    <tabColor rgb="FFB2E0B4"/>
    <pageSetUpPr fitToPage="1"/>
  </sheetPr>
  <dimension ref="A1:Z32"/>
  <sheetViews>
    <sheetView showGridLines="0" zoomScale="85" zoomScaleNormal="85" workbookViewId="0">
      <pane xSplit="2" topLeftCell="C1" activePane="topRight" state="frozen"/>
      <selection activeCell="C1" sqref="C1:C1048576"/>
      <selection pane="topRight" activeCell="C4" sqref="C4"/>
    </sheetView>
  </sheetViews>
  <sheetFormatPr defaultColWidth="10.28515625" defaultRowHeight="14.25" outlineLevelCol="1"/>
  <cols>
    <col min="1" max="1" width="34.28515625" style="2" customWidth="1"/>
    <col min="2" max="2" width="27.5703125" style="41" customWidth="1" outlineLevel="1"/>
    <col min="3" max="24" width="11.140625" style="41" bestFit="1" customWidth="1"/>
    <col min="25" max="26" width="11.140625" style="2" bestFit="1" customWidth="1"/>
    <col min="27" max="16384" width="10.28515625" style="2"/>
  </cols>
  <sheetData>
    <row r="1" spans="1:26">
      <c r="A1" s="43" t="s">
        <v>0</v>
      </c>
      <c r="B1" s="43" t="s">
        <v>1</v>
      </c>
      <c r="C1" s="43"/>
      <c r="D1" s="43"/>
      <c r="E1" s="43"/>
      <c r="F1" s="43"/>
      <c r="G1" s="43"/>
      <c r="H1" s="43"/>
      <c r="I1" s="43"/>
      <c r="J1" s="43"/>
      <c r="K1" s="43"/>
      <c r="L1" s="43"/>
      <c r="M1" s="43"/>
      <c r="N1" s="43"/>
      <c r="O1" s="43"/>
      <c r="P1" s="43"/>
      <c r="Q1" s="43"/>
      <c r="R1" s="43"/>
      <c r="S1" s="43"/>
      <c r="T1" s="43"/>
      <c r="U1" s="43"/>
      <c r="V1" s="43"/>
      <c r="W1" s="43"/>
      <c r="X1" s="43"/>
      <c r="Y1" s="43"/>
    </row>
    <row r="2" spans="1:26">
      <c r="Y2" s="41"/>
    </row>
    <row r="3" spans="1:26">
      <c r="A3" s="13" t="s">
        <v>339</v>
      </c>
      <c r="B3" s="13" t="s">
        <v>340</v>
      </c>
      <c r="C3" s="49"/>
      <c r="D3" s="49"/>
      <c r="E3" s="49"/>
      <c r="F3" s="49"/>
      <c r="G3" s="49"/>
      <c r="H3" s="49"/>
      <c r="I3" s="49"/>
      <c r="J3" s="49"/>
      <c r="K3" s="49"/>
      <c r="L3" s="49"/>
      <c r="M3" s="49"/>
      <c r="N3" s="49"/>
      <c r="O3" s="49"/>
      <c r="P3" s="49"/>
      <c r="Q3" s="49"/>
      <c r="R3" s="49"/>
      <c r="S3" s="49"/>
      <c r="T3" s="49"/>
      <c r="U3" s="49"/>
      <c r="V3" s="49"/>
      <c r="W3" s="49"/>
      <c r="X3" s="49"/>
      <c r="Y3" s="49"/>
      <c r="Z3" s="49"/>
    </row>
    <row r="4" spans="1:26" ht="20.25" customHeight="1">
      <c r="A4" s="31" t="s">
        <v>341</v>
      </c>
      <c r="B4" s="31" t="s">
        <v>342</v>
      </c>
      <c r="C4" s="8">
        <v>43830</v>
      </c>
      <c r="D4" s="8">
        <v>43738</v>
      </c>
      <c r="E4" s="8">
        <v>43646</v>
      </c>
      <c r="F4" s="8">
        <v>43555</v>
      </c>
      <c r="G4" s="8">
        <v>43465</v>
      </c>
      <c r="H4" s="8">
        <v>43373</v>
      </c>
      <c r="I4" s="8">
        <v>43281</v>
      </c>
      <c r="J4" s="8" t="s">
        <v>451</v>
      </c>
      <c r="K4" s="8" t="s">
        <v>449</v>
      </c>
      <c r="L4" s="8" t="s">
        <v>445</v>
      </c>
      <c r="M4" s="8" t="s">
        <v>441</v>
      </c>
      <c r="N4" s="8" t="s">
        <v>439</v>
      </c>
      <c r="O4" s="8" t="s">
        <v>437</v>
      </c>
      <c r="P4" s="8" t="s">
        <v>430</v>
      </c>
      <c r="Q4" s="8" t="s">
        <v>418</v>
      </c>
      <c r="R4" s="8" t="s">
        <v>400</v>
      </c>
      <c r="S4" s="8" t="s">
        <v>379</v>
      </c>
      <c r="T4" s="8" t="s">
        <v>367</v>
      </c>
      <c r="U4" s="8" t="s">
        <v>6</v>
      </c>
      <c r="V4" s="8" t="s">
        <v>7</v>
      </c>
      <c r="W4" s="8" t="s">
        <v>8</v>
      </c>
      <c r="X4" s="8" t="s">
        <v>9</v>
      </c>
      <c r="Y4" s="8" t="s">
        <v>10</v>
      </c>
      <c r="Z4" s="8" t="s">
        <v>11</v>
      </c>
    </row>
    <row r="5" spans="1:26">
      <c r="A5" s="176" t="s">
        <v>344</v>
      </c>
      <c r="B5" s="306" t="s">
        <v>345</v>
      </c>
      <c r="C5" s="193">
        <v>9899</v>
      </c>
      <c r="D5" s="193">
        <v>10036</v>
      </c>
      <c r="E5" s="193">
        <v>10278</v>
      </c>
      <c r="F5" s="193">
        <v>10534</v>
      </c>
      <c r="G5" s="193">
        <v>10854</v>
      </c>
      <c r="H5" s="193">
        <v>7219</v>
      </c>
      <c r="I5" s="193">
        <v>7321</v>
      </c>
      <c r="J5" s="193">
        <v>7344</v>
      </c>
      <c r="K5" s="193">
        <v>7386</v>
      </c>
      <c r="L5" s="193">
        <v>7417</v>
      </c>
      <c r="M5" s="193">
        <v>7510</v>
      </c>
      <c r="N5" s="193">
        <v>7628</v>
      </c>
      <c r="O5" s="193">
        <v>7978</v>
      </c>
      <c r="P5" s="193">
        <v>8066.2</v>
      </c>
      <c r="Q5" s="168">
        <v>8185</v>
      </c>
      <c r="R5" s="168">
        <v>7438</v>
      </c>
      <c r="S5" s="168">
        <v>7588</v>
      </c>
      <c r="T5" s="168">
        <v>7545</v>
      </c>
      <c r="U5" s="168">
        <v>7762</v>
      </c>
      <c r="V5" s="168">
        <v>4976.6819999999998</v>
      </c>
      <c r="W5" s="168">
        <v>5209.2</v>
      </c>
      <c r="X5" s="168">
        <v>5325.6570000000002</v>
      </c>
      <c r="Y5" s="168">
        <v>5326.5</v>
      </c>
      <c r="Z5" s="168">
        <v>5544.2720000000008</v>
      </c>
    </row>
    <row r="6" spans="1:26">
      <c r="A6" s="89"/>
      <c r="B6" s="89"/>
      <c r="C6" s="90"/>
      <c r="D6" s="90"/>
      <c r="E6" s="90"/>
      <c r="F6" s="90"/>
      <c r="G6" s="90"/>
      <c r="H6" s="90"/>
      <c r="I6" s="90"/>
      <c r="J6" s="90"/>
      <c r="K6" s="90"/>
      <c r="L6" s="90"/>
      <c r="M6" s="90"/>
      <c r="N6" s="90"/>
      <c r="O6" s="90"/>
      <c r="P6" s="90"/>
      <c r="Q6" s="90"/>
      <c r="R6" s="90"/>
      <c r="S6" s="90"/>
      <c r="T6" s="90"/>
      <c r="U6" s="90"/>
      <c r="V6" s="90"/>
      <c r="W6" s="90"/>
      <c r="X6" s="90"/>
      <c r="Y6" s="90"/>
      <c r="Z6" s="24"/>
    </row>
    <row r="7" spans="1:26">
      <c r="A7" s="178"/>
      <c r="B7" s="179"/>
      <c r="C7" s="177"/>
      <c r="D7" s="177"/>
      <c r="E7" s="177"/>
      <c r="F7" s="177"/>
      <c r="G7" s="177"/>
      <c r="H7" s="177"/>
      <c r="I7" s="177"/>
      <c r="J7" s="177"/>
      <c r="K7" s="177"/>
      <c r="L7" s="177"/>
      <c r="M7" s="177"/>
      <c r="N7" s="177"/>
      <c r="O7" s="177"/>
      <c r="P7" s="177"/>
      <c r="Q7" s="177"/>
      <c r="R7" s="177"/>
      <c r="S7" s="177"/>
      <c r="T7" s="177"/>
      <c r="U7" s="177"/>
      <c r="V7" s="177"/>
      <c r="W7" s="177"/>
      <c r="X7" s="177"/>
      <c r="Y7" s="177"/>
      <c r="Z7" s="180"/>
    </row>
    <row r="8" spans="1:26">
      <c r="A8" s="13" t="s">
        <v>409</v>
      </c>
      <c r="B8" s="13" t="s">
        <v>410</v>
      </c>
      <c r="O8" s="177"/>
      <c r="P8" s="177"/>
      <c r="Q8" s="177"/>
      <c r="R8" s="177"/>
      <c r="S8" s="177"/>
      <c r="T8" s="177"/>
      <c r="U8" s="177"/>
      <c r="V8" s="177"/>
      <c r="W8" s="177"/>
      <c r="X8" s="177"/>
      <c r="Y8" s="177"/>
      <c r="Z8" s="13"/>
    </row>
    <row r="9" spans="1:26" ht="20.25" customHeight="1">
      <c r="A9" s="31" t="s">
        <v>411</v>
      </c>
      <c r="B9" s="31" t="s">
        <v>343</v>
      </c>
      <c r="C9" s="8">
        <v>43830</v>
      </c>
      <c r="D9" s="8">
        <v>43738</v>
      </c>
      <c r="E9" s="8">
        <v>43646</v>
      </c>
      <c r="F9" s="8">
        <v>43555</v>
      </c>
      <c r="G9" s="8">
        <v>43465</v>
      </c>
      <c r="H9" s="8">
        <f>+H4</f>
        <v>43373</v>
      </c>
      <c r="I9" s="8">
        <v>43281</v>
      </c>
      <c r="J9" s="8" t="s">
        <v>451</v>
      </c>
      <c r="K9" s="8" t="s">
        <v>449</v>
      </c>
      <c r="L9" s="8" t="s">
        <v>445</v>
      </c>
      <c r="M9" s="8" t="s">
        <v>441</v>
      </c>
      <c r="N9" s="8" t="s">
        <v>439</v>
      </c>
      <c r="O9" s="8" t="s">
        <v>437</v>
      </c>
      <c r="P9" s="8" t="s">
        <v>430</v>
      </c>
      <c r="Q9" s="8" t="s">
        <v>418</v>
      </c>
      <c r="R9" s="8" t="s">
        <v>400</v>
      </c>
      <c r="S9" s="8" t="s">
        <v>379</v>
      </c>
      <c r="T9" s="8" t="s">
        <v>367</v>
      </c>
      <c r="U9" s="8" t="s">
        <v>6</v>
      </c>
      <c r="V9" s="8" t="s">
        <v>7</v>
      </c>
      <c r="W9" s="8" t="s">
        <v>8</v>
      </c>
      <c r="X9" s="8" t="s">
        <v>9</v>
      </c>
      <c r="Y9" s="8" t="s">
        <v>10</v>
      </c>
      <c r="Z9" s="8" t="s">
        <v>11</v>
      </c>
    </row>
    <row r="10" spans="1:26">
      <c r="A10" s="176" t="s">
        <v>420</v>
      </c>
      <c r="B10" s="306" t="s">
        <v>585</v>
      </c>
      <c r="C10" s="168">
        <v>514</v>
      </c>
      <c r="D10" s="168">
        <v>527</v>
      </c>
      <c r="E10" s="168">
        <v>544</v>
      </c>
      <c r="F10" s="168">
        <v>585</v>
      </c>
      <c r="G10" s="168">
        <v>674</v>
      </c>
      <c r="H10" s="168">
        <v>471</v>
      </c>
      <c r="I10" s="168">
        <v>472</v>
      </c>
      <c r="J10" s="168">
        <v>473</v>
      </c>
      <c r="K10" s="168">
        <v>476</v>
      </c>
      <c r="L10" s="168">
        <v>479</v>
      </c>
      <c r="M10" s="168">
        <v>482</v>
      </c>
      <c r="N10" s="168">
        <v>484</v>
      </c>
      <c r="O10" s="168">
        <v>488</v>
      </c>
      <c r="P10" s="168">
        <v>487</v>
      </c>
      <c r="Q10" s="168">
        <v>487</v>
      </c>
      <c r="R10" s="168">
        <v>494</v>
      </c>
      <c r="S10" s="168">
        <v>508</v>
      </c>
      <c r="T10" s="168">
        <v>537</v>
      </c>
      <c r="U10" s="168">
        <v>601</v>
      </c>
      <c r="V10" s="168">
        <v>388</v>
      </c>
      <c r="W10" s="168">
        <v>390</v>
      </c>
      <c r="X10" s="168">
        <v>390</v>
      </c>
      <c r="Y10" s="168">
        <v>390</v>
      </c>
      <c r="Z10" s="168">
        <v>397</v>
      </c>
    </row>
    <row r="11" spans="1:26">
      <c r="A11" s="176" t="s">
        <v>583</v>
      </c>
      <c r="B11" s="306" t="s">
        <v>584</v>
      </c>
      <c r="C11" s="167">
        <v>67</v>
      </c>
      <c r="D11" s="167">
        <v>101</v>
      </c>
      <c r="E11" s="167">
        <v>101</v>
      </c>
      <c r="F11" s="167">
        <v>95</v>
      </c>
      <c r="G11" s="167">
        <v>105</v>
      </c>
      <c r="H11" s="167">
        <v>103</v>
      </c>
      <c r="I11" s="167">
        <v>101</v>
      </c>
      <c r="J11" s="167">
        <v>98</v>
      </c>
      <c r="K11" s="167">
        <v>102</v>
      </c>
      <c r="L11" s="167">
        <v>113</v>
      </c>
      <c r="M11" s="167">
        <v>116</v>
      </c>
      <c r="N11" s="167">
        <v>116</v>
      </c>
      <c r="O11" s="167">
        <v>132</v>
      </c>
      <c r="P11" s="167">
        <v>135</v>
      </c>
      <c r="Q11" s="168">
        <v>140</v>
      </c>
    </row>
    <row r="12" spans="1:26">
      <c r="A12" s="183"/>
    </row>
    <row r="13" spans="1:26">
      <c r="A13" s="183"/>
    </row>
    <row r="15" spans="1:26">
      <c r="A15" s="184"/>
    </row>
    <row r="22" spans="1:26" ht="18">
      <c r="A22" s="204" t="s">
        <v>447</v>
      </c>
    </row>
    <row r="24" spans="1:26">
      <c r="A24" s="13" t="s">
        <v>339</v>
      </c>
      <c r="B24" s="13" t="s">
        <v>340</v>
      </c>
    </row>
    <row r="25" spans="1:26" ht="19.899999999999999" customHeight="1">
      <c r="A25" s="233" t="s">
        <v>341</v>
      </c>
      <c r="B25" s="233" t="s">
        <v>342</v>
      </c>
      <c r="C25" s="197" t="s">
        <v>11</v>
      </c>
      <c r="D25" s="197" t="s">
        <v>10</v>
      </c>
      <c r="E25" s="197" t="s">
        <v>9</v>
      </c>
      <c r="F25" s="197" t="s">
        <v>8</v>
      </c>
      <c r="G25" s="197" t="s">
        <v>7</v>
      </c>
      <c r="H25" s="197" t="s">
        <v>6</v>
      </c>
      <c r="I25" s="197" t="s">
        <v>367</v>
      </c>
      <c r="J25" s="197" t="s">
        <v>379</v>
      </c>
      <c r="K25" s="197" t="s">
        <v>400</v>
      </c>
      <c r="L25" s="197" t="s">
        <v>418</v>
      </c>
      <c r="M25" s="197" t="s">
        <v>430</v>
      </c>
      <c r="N25" s="197" t="s">
        <v>437</v>
      </c>
      <c r="O25" s="197" t="s">
        <v>439</v>
      </c>
      <c r="P25" s="197" t="s">
        <v>441</v>
      </c>
      <c r="Q25" s="197" t="s">
        <v>445</v>
      </c>
      <c r="R25" s="197" t="s">
        <v>449</v>
      </c>
      <c r="S25" s="197" t="s">
        <v>451</v>
      </c>
      <c r="T25" s="197">
        <v>43281</v>
      </c>
      <c r="U25" s="197">
        <v>43373</v>
      </c>
      <c r="V25" s="197">
        <v>43464</v>
      </c>
      <c r="W25" s="197">
        <v>43555</v>
      </c>
      <c r="X25" s="197">
        <v>43646</v>
      </c>
      <c r="Y25" s="197">
        <v>43738</v>
      </c>
      <c r="Z25" s="197">
        <v>43830</v>
      </c>
    </row>
    <row r="26" spans="1:26">
      <c r="A26" s="176" t="s">
        <v>344</v>
      </c>
      <c r="B26" s="231" t="s">
        <v>345</v>
      </c>
      <c r="C26" s="168">
        <v>5544.2720000000008</v>
      </c>
      <c r="D26" s="168">
        <v>5326.5</v>
      </c>
      <c r="E26" s="168">
        <v>5325.6570000000002</v>
      </c>
      <c r="F26" s="168">
        <v>5209.2</v>
      </c>
      <c r="G26" s="168">
        <v>4976.6819999999998</v>
      </c>
      <c r="H26" s="168">
        <v>7762</v>
      </c>
      <c r="I26" s="168">
        <v>7545</v>
      </c>
      <c r="J26" s="168">
        <v>7588</v>
      </c>
      <c r="K26" s="168">
        <v>7438</v>
      </c>
      <c r="L26" s="168">
        <v>8185</v>
      </c>
      <c r="M26" s="168">
        <v>8066.2</v>
      </c>
      <c r="N26" s="168">
        <v>7978</v>
      </c>
      <c r="O26" s="168">
        <v>7628</v>
      </c>
      <c r="P26" s="168">
        <v>7510</v>
      </c>
      <c r="Q26" s="168">
        <v>7417</v>
      </c>
      <c r="R26" s="168">
        <v>7386</v>
      </c>
      <c r="S26" s="193">
        <v>7344</v>
      </c>
      <c r="T26" s="193">
        <v>7321</v>
      </c>
      <c r="U26" s="193">
        <v>7219</v>
      </c>
      <c r="V26" s="193">
        <v>10854</v>
      </c>
      <c r="W26" s="193">
        <v>10534</v>
      </c>
      <c r="X26" s="193">
        <v>10278</v>
      </c>
      <c r="Y26" s="193">
        <v>10036</v>
      </c>
      <c r="Z26" s="193">
        <v>9899</v>
      </c>
    </row>
    <row r="27" spans="1:26">
      <c r="A27" s="89"/>
      <c r="B27" s="89"/>
      <c r="C27" s="24"/>
      <c r="D27" s="24"/>
      <c r="E27" s="24"/>
      <c r="F27" s="24"/>
      <c r="G27" s="24"/>
      <c r="H27" s="24"/>
      <c r="I27" s="24"/>
      <c r="J27" s="90"/>
      <c r="K27" s="90"/>
      <c r="L27" s="90"/>
      <c r="M27" s="90"/>
      <c r="N27" s="90"/>
      <c r="O27" s="90"/>
      <c r="P27" s="90"/>
      <c r="Q27" s="90"/>
      <c r="R27" s="90"/>
      <c r="S27" s="90"/>
      <c r="T27" s="90"/>
      <c r="U27" s="90"/>
      <c r="V27" s="90"/>
      <c r="W27" s="90"/>
      <c r="X27" s="90"/>
      <c r="Y27" s="90"/>
      <c r="Z27" s="90"/>
    </row>
    <row r="28" spans="1:26">
      <c r="A28" s="178"/>
      <c r="B28" s="179"/>
      <c r="C28" s="180"/>
      <c r="D28" s="180"/>
      <c r="E28" s="180"/>
      <c r="F28" s="180"/>
      <c r="G28" s="180"/>
      <c r="H28" s="180"/>
      <c r="I28" s="180"/>
      <c r="J28" s="177"/>
      <c r="K28" s="177"/>
      <c r="L28" s="177"/>
      <c r="M28" s="177"/>
      <c r="N28" s="177"/>
      <c r="O28" s="177"/>
      <c r="P28" s="177"/>
      <c r="Q28" s="177"/>
      <c r="R28" s="177"/>
      <c r="S28" s="177"/>
      <c r="T28" s="177"/>
      <c r="U28" s="177"/>
      <c r="V28" s="177"/>
      <c r="W28" s="177"/>
      <c r="X28" s="177"/>
      <c r="Y28" s="177"/>
      <c r="Z28" s="177"/>
    </row>
    <row r="29" spans="1:26">
      <c r="A29" s="13" t="s">
        <v>409</v>
      </c>
      <c r="B29" s="13" t="s">
        <v>410</v>
      </c>
      <c r="C29" s="13"/>
      <c r="D29" s="13"/>
      <c r="E29" s="13"/>
      <c r="F29" s="13"/>
      <c r="G29" s="13"/>
      <c r="H29" s="13"/>
      <c r="I29" s="13"/>
      <c r="J29" s="177"/>
      <c r="K29" s="177"/>
      <c r="L29" s="177"/>
      <c r="M29" s="177"/>
      <c r="N29" s="177"/>
      <c r="O29" s="177"/>
      <c r="P29" s="177"/>
      <c r="Q29" s="177"/>
      <c r="R29" s="177"/>
      <c r="S29" s="177"/>
      <c r="T29" s="177"/>
      <c r="Y29" s="41"/>
      <c r="Z29" s="41"/>
    </row>
    <row r="30" spans="1:26" ht="19.899999999999999" customHeight="1">
      <c r="A30" s="233" t="s">
        <v>411</v>
      </c>
      <c r="B30" s="233" t="s">
        <v>343</v>
      </c>
      <c r="C30" s="197" t="s">
        <v>11</v>
      </c>
      <c r="D30" s="197" t="s">
        <v>10</v>
      </c>
      <c r="E30" s="197" t="s">
        <v>9</v>
      </c>
      <c r="F30" s="197" t="s">
        <v>8</v>
      </c>
      <c r="G30" s="197" t="s">
        <v>7</v>
      </c>
      <c r="H30" s="197" t="s">
        <v>6</v>
      </c>
      <c r="I30" s="197" t="s">
        <v>367</v>
      </c>
      <c r="J30" s="197" t="s">
        <v>379</v>
      </c>
      <c r="K30" s="197" t="s">
        <v>400</v>
      </c>
      <c r="L30" s="197" t="s">
        <v>418</v>
      </c>
      <c r="M30" s="197" t="s">
        <v>430</v>
      </c>
      <c r="N30" s="197" t="s">
        <v>437</v>
      </c>
      <c r="O30" s="197" t="s">
        <v>439</v>
      </c>
      <c r="P30" s="197" t="s">
        <v>441</v>
      </c>
      <c r="Q30" s="197" t="s">
        <v>445</v>
      </c>
      <c r="R30" s="197" t="s">
        <v>449</v>
      </c>
      <c r="S30" s="197" t="s">
        <v>451</v>
      </c>
      <c r="T30" s="197">
        <v>43281</v>
      </c>
      <c r="U30" s="197">
        <v>43373</v>
      </c>
      <c r="V30" s="197">
        <v>43464</v>
      </c>
      <c r="W30" s="197">
        <v>43555</v>
      </c>
      <c r="X30" s="197">
        <v>43646</v>
      </c>
      <c r="Y30" s="197">
        <v>43738</v>
      </c>
      <c r="Z30" s="197">
        <v>43830</v>
      </c>
    </row>
    <row r="31" spans="1:26">
      <c r="A31" s="176" t="s">
        <v>420</v>
      </c>
      <c r="B31" s="231" t="s">
        <v>585</v>
      </c>
      <c r="C31" s="168">
        <v>397</v>
      </c>
      <c r="D31" s="168">
        <v>390</v>
      </c>
      <c r="E31" s="168">
        <v>390</v>
      </c>
      <c r="F31" s="168">
        <v>390</v>
      </c>
      <c r="G31" s="168">
        <v>388</v>
      </c>
      <c r="H31" s="168">
        <v>601</v>
      </c>
      <c r="I31" s="168">
        <v>537</v>
      </c>
      <c r="J31" s="168">
        <v>508</v>
      </c>
      <c r="K31" s="168">
        <v>494</v>
      </c>
      <c r="L31" s="168">
        <v>487</v>
      </c>
      <c r="M31" s="168">
        <v>487</v>
      </c>
      <c r="N31" s="168">
        <v>488</v>
      </c>
      <c r="O31" s="168">
        <v>484</v>
      </c>
      <c r="P31" s="168">
        <v>482</v>
      </c>
      <c r="Q31" s="168">
        <v>479</v>
      </c>
      <c r="R31" s="168">
        <v>476</v>
      </c>
      <c r="S31" s="168">
        <v>473</v>
      </c>
      <c r="T31" s="168">
        <v>472</v>
      </c>
      <c r="U31" s="168">
        <v>471</v>
      </c>
      <c r="V31" s="168">
        <v>674</v>
      </c>
      <c r="W31" s="168">
        <v>585</v>
      </c>
      <c r="X31" s="168">
        <v>544</v>
      </c>
      <c r="Y31" s="168">
        <v>527</v>
      </c>
      <c r="Z31" s="168">
        <v>514</v>
      </c>
    </row>
    <row r="32" spans="1:26">
      <c r="A32" s="176" t="s">
        <v>583</v>
      </c>
      <c r="B32" s="231" t="s">
        <v>584</v>
      </c>
      <c r="C32" s="168"/>
      <c r="D32" s="168"/>
      <c r="E32" s="168"/>
      <c r="F32" s="168"/>
      <c r="G32" s="168"/>
      <c r="H32" s="168"/>
      <c r="I32" s="168"/>
      <c r="J32" s="168"/>
      <c r="K32" s="168"/>
      <c r="L32" s="168">
        <v>140</v>
      </c>
      <c r="M32" s="168">
        <v>135</v>
      </c>
      <c r="N32" s="168">
        <v>132</v>
      </c>
      <c r="O32" s="168">
        <v>116</v>
      </c>
      <c r="P32" s="168">
        <v>116</v>
      </c>
      <c r="Q32" s="168">
        <v>113</v>
      </c>
      <c r="R32" s="168">
        <v>102</v>
      </c>
      <c r="S32" s="167">
        <v>98</v>
      </c>
      <c r="T32" s="167">
        <v>101</v>
      </c>
      <c r="U32" s="167">
        <v>103</v>
      </c>
      <c r="V32" s="167">
        <v>105</v>
      </c>
      <c r="W32" s="167">
        <v>95</v>
      </c>
      <c r="X32" s="167">
        <v>101</v>
      </c>
      <c r="Y32" s="167">
        <v>101</v>
      </c>
      <c r="Z32" s="167">
        <v>67</v>
      </c>
    </row>
  </sheetData>
  <hyperlinks>
    <hyperlink ref="A1" location="'Table of Contents'!A1" display="Powrót do spisu treści"/>
    <hyperlink ref="B1" location="'Table of Contents'!A1" display="Back to table of contents"/>
  </hyperlinks>
  <pageMargins left="0.70866141732283472" right="0.70866141732283472" top="0.74803149606299213" bottom="0.74803149606299213" header="0.31496062992125984" footer="0.31496062992125984"/>
  <pageSetup paperSize="9" scale="7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16</vt:i4>
      </vt:variant>
    </vt:vector>
  </HeadingPairs>
  <TitlesOfParts>
    <vt:vector size="3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'(11)'!_Toc465938311</vt:lpstr>
      <vt:lpstr>'(1)'!Obszar_wydruku</vt:lpstr>
      <vt:lpstr>'(10)'!Obszar_wydruku</vt:lpstr>
      <vt:lpstr>'(11)'!Obszar_wydruku</vt:lpstr>
      <vt:lpstr>'(12)'!Obszar_wydruku</vt:lpstr>
      <vt:lpstr>'(13)'!Obszar_wydruku</vt:lpstr>
      <vt:lpstr>'(14)'!Obszar_wydruku</vt:lpstr>
      <vt:lpstr>'(1a)'!Obszar_wydruku</vt:lpstr>
      <vt:lpstr>'(3)'!Obszar_wydruku</vt:lpstr>
      <vt:lpstr>'(4)'!Obszar_wydruku</vt:lpstr>
      <vt:lpstr>'(5)'!Obszar_wydruku</vt:lpstr>
      <vt:lpstr>'(6)'!Obszar_wydruku</vt:lpstr>
      <vt:lpstr>'(7)'!Obszar_wydruku</vt:lpstr>
      <vt:lpstr>'(8)'!Obszar_wydruku</vt:lpstr>
      <vt:lpstr>'(9)'!Obszar_wydruku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2020-03-02T15:19:15Z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