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24226"/>
  <mc:AlternateContent xmlns:mc="http://schemas.openxmlformats.org/markup-compatibility/2006">
    <mc:Choice Requires="x15">
      <x15ac:absPath xmlns:x15ac="http://schemas.microsoft.com/office/spreadsheetml/2010/11/ac" url="X:\_IR 3Q2022\Key Financial Data 3Q 2022\"/>
    </mc:Choice>
  </mc:AlternateContent>
  <bookViews>
    <workbookView xWindow="30" yWindow="-15" windowWidth="8775" windowHeight="11955"/>
  </bookViews>
  <sheets>
    <sheet name="Table of Contents" sheetId="1" r:id="rId1"/>
    <sheet name="(1)" sheetId="2" r:id="rId2"/>
    <sheet name="(1a)" sheetId="4" r:id="rId3"/>
    <sheet name="(2)" sheetId="5" r:id="rId4"/>
    <sheet name="(3)" sheetId="6" r:id="rId5"/>
    <sheet name="(4)" sheetId="7" r:id="rId6"/>
    <sheet name="(5)" sheetId="8" r:id="rId7"/>
    <sheet name="(6)" sheetId="9" r:id="rId8"/>
    <sheet name="(7)" sheetId="10" r:id="rId9"/>
    <sheet name="(8)" sheetId="11" r:id="rId10"/>
    <sheet name="(9)" sheetId="12" r:id="rId11"/>
    <sheet name="(10)" sheetId="13" r:id="rId12"/>
    <sheet name="(11)" sheetId="14" r:id="rId13"/>
    <sheet name="(12)" sheetId="15" r:id="rId14"/>
    <sheet name="(13)" sheetId="16" r:id="rId15"/>
    <sheet name="(14)" sheetId="17" r:id="rId16"/>
    <sheet name="(15)" sheetId="18" r:id="rId17"/>
    <sheet name="(16)" sheetId="19" r:id="rId18"/>
  </sheets>
  <definedNames>
    <definedName name="_Toc465938311" localSheetId="12">'(11)'!$B$17</definedName>
    <definedName name="_xlnm.Print_Area" localSheetId="1">'(1)'!$A$3:$AK$64</definedName>
    <definedName name="_xlnm.Print_Area" localSheetId="11">'(10)'!$A$3:$AK$41</definedName>
    <definedName name="_xlnm.Print_Area" localSheetId="12">'(11)'!$A$3:$AK$10</definedName>
    <definedName name="_xlnm.Print_Area" localSheetId="13">'(12)'!$A$3:$AK$8</definedName>
    <definedName name="_xlnm.Print_Area" localSheetId="14">'(13)'!$A$3:$AK$12</definedName>
    <definedName name="_xlnm.Print_Area" localSheetId="15">'(14)'!$A$3:$AK$13</definedName>
    <definedName name="_xlnm.Print_Area" localSheetId="16">'(15)'!$A$3:$U$12</definedName>
    <definedName name="_xlnm.Print_Area" localSheetId="17">'(16)'!$A$4:$U$7</definedName>
    <definedName name="_xlnm.Print_Area" localSheetId="2">'(1a)'!$A$3:$AK$38</definedName>
    <definedName name="_xlnm.Print_Area" localSheetId="3">'(2)'!#REF!</definedName>
    <definedName name="_xlnm.Print_Area" localSheetId="4">'(3)'!$Z$3:$AS$59</definedName>
    <definedName name="_xlnm.Print_Area" localSheetId="5">'(4)'!$A$3:$AK$28</definedName>
    <definedName name="_xlnm.Print_Area" localSheetId="6">'(5)'!$A$3:$AK$44</definedName>
    <definedName name="_xlnm.Print_Area" localSheetId="7">'(6)'!$A$3:$AK$26</definedName>
    <definedName name="_xlnm.Print_Area" localSheetId="8">'(7)'!$A$3:$AK$58</definedName>
    <definedName name="_xlnm.Print_Area" localSheetId="9">'(8)'!$X$3:$AR$28</definedName>
    <definedName name="_xlnm.Print_Area" localSheetId="10">'(9)'!$A$3:$AK$23</definedName>
    <definedName name="_xlnm.Print_Area" localSheetId="0">'Table of Contents'!$B$1:$D$25</definedName>
  </definedNames>
  <calcPr calcId="162913"/>
</workbook>
</file>

<file path=xl/calcChain.xml><?xml version="1.0" encoding="utf-8"?>
<calcChain xmlns="http://schemas.openxmlformats.org/spreadsheetml/2006/main">
  <c r="S11" i="17" l="1"/>
  <c r="W28" i="11" l="1"/>
  <c r="V28" i="11"/>
  <c r="U28" i="11"/>
  <c r="T28" i="11"/>
  <c r="S28" i="11"/>
  <c r="AJ25" i="9" l="1"/>
  <c r="AJ26" i="9" s="1"/>
  <c r="AI25" i="9"/>
  <c r="AI26" i="9" s="1"/>
  <c r="AK25" i="9"/>
  <c r="AK26" i="9" s="1"/>
  <c r="Z10" i="14"/>
  <c r="Z19" i="12"/>
  <c r="Z9" i="12"/>
  <c r="Z14" i="12"/>
  <c r="Z56" i="10"/>
  <c r="Z46" i="10"/>
  <c r="Z26" i="10"/>
  <c r="AA56" i="10"/>
  <c r="AA46" i="10"/>
  <c r="AA35" i="13"/>
  <c r="AA28" i="13"/>
  <c r="AA21" i="13"/>
  <c r="AA14" i="13"/>
  <c r="AA6" i="13"/>
  <c r="AA21" i="8"/>
  <c r="AA18" i="8"/>
  <c r="AA28" i="7"/>
  <c r="AA14" i="7"/>
  <c r="AA44" i="2"/>
  <c r="AA40" i="2"/>
  <c r="AA12" i="2"/>
  <c r="AA8" i="2"/>
  <c r="AA26" i="10"/>
  <c r="AA23" i="12"/>
  <c r="AA22" i="12"/>
  <c r="AA19" i="12"/>
  <c r="AA14" i="12"/>
  <c r="AA9" i="12"/>
  <c r="AA10" i="14"/>
  <c r="AI22" i="12"/>
  <c r="AI23" i="12"/>
  <c r="AC22" i="12"/>
  <c r="AD22" i="12"/>
  <c r="AE22" i="12"/>
  <c r="AF22" i="12"/>
  <c r="AG22" i="12"/>
  <c r="AH22" i="12"/>
  <c r="AJ22" i="12"/>
  <c r="AK22" i="12"/>
  <c r="AC23" i="12"/>
  <c r="AD23" i="12"/>
  <c r="AE23" i="12"/>
  <c r="AF23" i="12"/>
  <c r="AG23" i="12"/>
  <c r="AH23" i="12"/>
  <c r="AJ23" i="12"/>
  <c r="AK23" i="12"/>
  <c r="AB23" i="12"/>
  <c r="AB22" i="12"/>
  <c r="AI59" i="2"/>
  <c r="AJ59" i="2"/>
  <c r="AK59" i="2"/>
  <c r="AK12" i="9"/>
  <c r="AK13" i="9" s="1"/>
  <c r="AB28" i="7"/>
  <c r="AD26" i="7"/>
  <c r="AD28" i="7" s="1"/>
  <c r="AC26" i="7"/>
  <c r="AD12" i="7"/>
  <c r="AD14" i="7" s="1"/>
  <c r="AC12" i="7"/>
  <c r="AC14" i="7" s="1"/>
  <c r="AB19" i="12"/>
  <c r="AB14" i="12"/>
  <c r="AB9" i="12"/>
  <c r="AB14" i="4"/>
  <c r="AB8" i="4"/>
  <c r="AB35" i="4"/>
  <c r="AB34" i="4"/>
  <c r="AB30" i="4"/>
  <c r="AB28" i="4"/>
  <c r="AB25" i="4"/>
  <c r="AB10" i="14"/>
  <c r="AB38" i="13"/>
  <c r="AB35" i="13" s="1"/>
  <c r="AB31" i="13"/>
  <c r="AB28" i="13" s="1"/>
  <c r="AB24" i="13"/>
  <c r="AB21" i="13" s="1"/>
  <c r="AB17" i="13"/>
  <c r="AB14" i="13" s="1"/>
  <c r="AB10" i="13"/>
  <c r="AB6" i="13" s="1"/>
  <c r="AB6" i="8"/>
  <c r="AB7" i="8"/>
  <c r="AB8" i="8"/>
  <c r="AB10" i="8"/>
  <c r="AB11" i="8"/>
  <c r="AB12" i="8"/>
  <c r="AB13" i="8"/>
  <c r="AB14" i="8"/>
  <c r="AB16" i="8"/>
  <c r="AB19" i="8"/>
  <c r="AB20" i="8"/>
  <c r="AB5" i="8"/>
  <c r="AB43" i="8"/>
  <c r="AB40" i="8"/>
  <c r="AB10" i="2"/>
  <c r="AB11" i="2"/>
  <c r="AB14" i="2"/>
  <c r="AB15" i="2"/>
  <c r="AB16" i="2"/>
  <c r="AB17" i="2"/>
  <c r="AB19" i="2"/>
  <c r="AB20" i="2"/>
  <c r="AB22" i="2"/>
  <c r="AB23" i="2"/>
  <c r="AB24" i="2"/>
  <c r="AB26" i="2"/>
  <c r="AB29" i="2"/>
  <c r="AB31" i="2"/>
  <c r="AB32" i="2"/>
  <c r="AB56" i="10"/>
  <c r="AC56" i="10"/>
  <c r="AB46" i="10"/>
  <c r="AC46" i="10"/>
  <c r="AB26" i="10"/>
  <c r="AC26" i="10"/>
  <c r="AB44" i="2"/>
  <c r="AB40" i="2"/>
  <c r="AE10" i="14"/>
  <c r="AF10" i="14"/>
  <c r="AG10" i="14"/>
  <c r="AH10" i="14"/>
  <c r="AI10" i="14"/>
  <c r="AJ10" i="14"/>
  <c r="AK10" i="14"/>
  <c r="AD10" i="14"/>
  <c r="AC10" i="14"/>
  <c r="AD38" i="13"/>
  <c r="AD35" i="13" s="1"/>
  <c r="AE38" i="13"/>
  <c r="AE35" i="13" s="1"/>
  <c r="AF38" i="13"/>
  <c r="AF35" i="13" s="1"/>
  <c r="AG38" i="13"/>
  <c r="AG35" i="13" s="1"/>
  <c r="AH38" i="13"/>
  <c r="AH35" i="13" s="1"/>
  <c r="AI38" i="13"/>
  <c r="AI35" i="13" s="1"/>
  <c r="AJ38" i="13"/>
  <c r="AJ35" i="13" s="1"/>
  <c r="AK38" i="13"/>
  <c r="AK35" i="13" s="1"/>
  <c r="AC38" i="13"/>
  <c r="AC35" i="13" s="1"/>
  <c r="AD31" i="13"/>
  <c r="AD28" i="13" s="1"/>
  <c r="AE31" i="13"/>
  <c r="AE28" i="13" s="1"/>
  <c r="AF31" i="13"/>
  <c r="AF28" i="13" s="1"/>
  <c r="AG31" i="13"/>
  <c r="AG28" i="13" s="1"/>
  <c r="AH31" i="13"/>
  <c r="AH28" i="13" s="1"/>
  <c r="AI31" i="13"/>
  <c r="AI28" i="13" s="1"/>
  <c r="AJ31" i="13"/>
  <c r="AJ28" i="13" s="1"/>
  <c r="AK31" i="13"/>
  <c r="AK28" i="13" s="1"/>
  <c r="AC31" i="13"/>
  <c r="AC28" i="13" s="1"/>
  <c r="AC24" i="13"/>
  <c r="AC21" i="13" s="1"/>
  <c r="AD24" i="13"/>
  <c r="AD21" i="13" s="1"/>
  <c r="AE24" i="13"/>
  <c r="AE21" i="13" s="1"/>
  <c r="AF24" i="13"/>
  <c r="AF21" i="13" s="1"/>
  <c r="AG24" i="13"/>
  <c r="AG21" i="13" s="1"/>
  <c r="AH24" i="13"/>
  <c r="AH21" i="13" s="1"/>
  <c r="AI24" i="13"/>
  <c r="AI21" i="13" s="1"/>
  <c r="AJ24" i="13"/>
  <c r="AJ21" i="13" s="1"/>
  <c r="AK24" i="13"/>
  <c r="AK21" i="13" s="1"/>
  <c r="AD17" i="13"/>
  <c r="AD14" i="13" s="1"/>
  <c r="AE17" i="13"/>
  <c r="AE14" i="13" s="1"/>
  <c r="AF17" i="13"/>
  <c r="AF14" i="13" s="1"/>
  <c r="AG17" i="13"/>
  <c r="AG14" i="13" s="1"/>
  <c r="AH17" i="13"/>
  <c r="AH14" i="13" s="1"/>
  <c r="AI17" i="13"/>
  <c r="AI14" i="13" s="1"/>
  <c r="AJ17" i="13"/>
  <c r="AJ14" i="13" s="1"/>
  <c r="AK17" i="13"/>
  <c r="AK14" i="13" s="1"/>
  <c r="AC17" i="13"/>
  <c r="AC14" i="13" s="1"/>
  <c r="AD10" i="13"/>
  <c r="AD6" i="13" s="1"/>
  <c r="AE10" i="13"/>
  <c r="AE6" i="13" s="1"/>
  <c r="AF10" i="13"/>
  <c r="AF6" i="13" s="1"/>
  <c r="AG10" i="13"/>
  <c r="AG6" i="13" s="1"/>
  <c r="AH10" i="13"/>
  <c r="AH6" i="13" s="1"/>
  <c r="AI10" i="13"/>
  <c r="AI6" i="13" s="1"/>
  <c r="AJ10" i="13"/>
  <c r="AJ6" i="13" s="1"/>
  <c r="AK10" i="13"/>
  <c r="AK6" i="13" s="1"/>
  <c r="AC10" i="13"/>
  <c r="AC6" i="13" s="1"/>
  <c r="AK19" i="12"/>
  <c r="AJ19" i="12"/>
  <c r="AI19" i="12"/>
  <c r="AH19" i="12"/>
  <c r="AG19" i="12"/>
  <c r="AF19" i="12"/>
  <c r="AE19" i="12"/>
  <c r="AD19" i="12"/>
  <c r="AC19" i="12"/>
  <c r="AD14" i="12"/>
  <c r="AE14" i="12"/>
  <c r="AF14" i="12"/>
  <c r="AG14" i="12"/>
  <c r="AH14" i="12"/>
  <c r="AI14" i="12"/>
  <c r="AJ14" i="12"/>
  <c r="AK14" i="12"/>
  <c r="AC14" i="12"/>
  <c r="AD9" i="12"/>
  <c r="AE9" i="12"/>
  <c r="AF9" i="12"/>
  <c r="AG9" i="12"/>
  <c r="AH9" i="12"/>
  <c r="AI9" i="12"/>
  <c r="AJ9" i="12"/>
  <c r="AK9" i="12"/>
  <c r="AC9" i="12"/>
  <c r="AD56" i="10"/>
  <c r="AE56" i="10"/>
  <c r="AF56" i="10"/>
  <c r="AG56" i="10"/>
  <c r="AH56" i="10"/>
  <c r="AI56" i="10"/>
  <c r="AJ56" i="10"/>
  <c r="AK56" i="10"/>
  <c r="AD46" i="10"/>
  <c r="AD58" i="10" s="1"/>
  <c r="AE46" i="10"/>
  <c r="AF46" i="10"/>
  <c r="AF58" i="10" s="1"/>
  <c r="AG46" i="10"/>
  <c r="AG58" i="10" s="1"/>
  <c r="AH46" i="10"/>
  <c r="AH58" i="10" s="1"/>
  <c r="AI46" i="10"/>
  <c r="AI58" i="10" s="1"/>
  <c r="AJ46" i="10"/>
  <c r="AJ58" i="10" s="1"/>
  <c r="AK46" i="10"/>
  <c r="AK58" i="10" s="1"/>
  <c r="AD26" i="10"/>
  <c r="AE26" i="10"/>
  <c r="AF26" i="10"/>
  <c r="AG26" i="10"/>
  <c r="AH26" i="10"/>
  <c r="AI26" i="10"/>
  <c r="AJ26" i="10"/>
  <c r="AK26" i="10"/>
  <c r="AD40" i="8"/>
  <c r="AE40" i="8"/>
  <c r="AF40" i="8"/>
  <c r="AG40" i="8"/>
  <c r="AH40" i="8"/>
  <c r="AI40" i="8"/>
  <c r="AJ40" i="8"/>
  <c r="AK40" i="8"/>
  <c r="AD43" i="8"/>
  <c r="AE43" i="8"/>
  <c r="AF43" i="8"/>
  <c r="AG43" i="8"/>
  <c r="AH43" i="8"/>
  <c r="AI43" i="8"/>
  <c r="AJ43" i="8"/>
  <c r="AK43" i="8"/>
  <c r="AC43" i="8"/>
  <c r="AC40" i="8"/>
  <c r="AD21" i="8"/>
  <c r="AE21" i="8"/>
  <c r="AF21" i="8"/>
  <c r="AG21" i="8"/>
  <c r="AH21" i="8"/>
  <c r="AI21" i="8"/>
  <c r="AJ21" i="8"/>
  <c r="AK21" i="8"/>
  <c r="AC21" i="8"/>
  <c r="AE18" i="8"/>
  <c r="AE22" i="8" s="1"/>
  <c r="AF18" i="8"/>
  <c r="AF22" i="8" s="1"/>
  <c r="AG18" i="8"/>
  <c r="AG22" i="8" s="1"/>
  <c r="AH18" i="8"/>
  <c r="AH22" i="8" s="1"/>
  <c r="AI18" i="8"/>
  <c r="AI22" i="8" s="1"/>
  <c r="AJ18" i="8"/>
  <c r="AJ22" i="8" s="1"/>
  <c r="AK18" i="8"/>
  <c r="AK22" i="8" s="1"/>
  <c r="AD18" i="8"/>
  <c r="AD22" i="8" s="1"/>
  <c r="AC18" i="8"/>
  <c r="AE28" i="7"/>
  <c r="AF28" i="7"/>
  <c r="AG28" i="7"/>
  <c r="AH28" i="7"/>
  <c r="AI28" i="7"/>
  <c r="AJ28" i="7"/>
  <c r="AK28" i="7"/>
  <c r="AE14" i="7"/>
  <c r="AF14" i="7"/>
  <c r="AG14" i="7"/>
  <c r="AH14" i="7"/>
  <c r="AI14" i="7"/>
  <c r="AJ14" i="7"/>
  <c r="AK14" i="7"/>
  <c r="AF58" i="6"/>
  <c r="AG58" i="6"/>
  <c r="AH58" i="6"/>
  <c r="AI58" i="6"/>
  <c r="AJ58" i="6"/>
  <c r="AK58" i="6"/>
  <c r="AL58" i="6"/>
  <c r="AM58" i="6"/>
  <c r="AF46" i="6"/>
  <c r="AF59" i="6" s="1"/>
  <c r="AG46" i="6"/>
  <c r="AG59" i="6" s="1"/>
  <c r="AH46" i="6"/>
  <c r="AH59" i="6" s="1"/>
  <c r="AI46" i="6"/>
  <c r="AI59" i="6" s="1"/>
  <c r="AJ46" i="6"/>
  <c r="AK46" i="6"/>
  <c r="AK59" i="6" s="1"/>
  <c r="AL46" i="6"/>
  <c r="AL59" i="6" s="1"/>
  <c r="AM46" i="6"/>
  <c r="AM59" i="6" s="1"/>
  <c r="AF28" i="6"/>
  <c r="AG28" i="6"/>
  <c r="AH28" i="6"/>
  <c r="AI28" i="6"/>
  <c r="AJ28" i="6"/>
  <c r="AK28" i="6"/>
  <c r="AL28" i="6"/>
  <c r="AM28" i="6"/>
  <c r="AF16" i="6"/>
  <c r="AF29" i="6" s="1"/>
  <c r="AG16" i="6"/>
  <c r="AG29" i="6" s="1"/>
  <c r="AH16" i="6"/>
  <c r="AH29" i="6" s="1"/>
  <c r="AI16" i="6"/>
  <c r="AJ16" i="6"/>
  <c r="AK16" i="6"/>
  <c r="AK29" i="6" s="1"/>
  <c r="AL16" i="6"/>
  <c r="AL29" i="6" s="1"/>
  <c r="AM16" i="6"/>
  <c r="AD33" i="4"/>
  <c r="AE33" i="4"/>
  <c r="AF33" i="4"/>
  <c r="AG33" i="4"/>
  <c r="AH33" i="4"/>
  <c r="AH27" i="4"/>
  <c r="AI33" i="4"/>
  <c r="AJ33" i="4"/>
  <c r="AK33" i="4"/>
  <c r="AC33" i="4"/>
  <c r="AC27" i="4"/>
  <c r="AD27" i="4"/>
  <c r="AE27" i="4"/>
  <c r="AF27" i="4"/>
  <c r="AG27" i="4"/>
  <c r="AI27" i="4"/>
  <c r="AJ27" i="4"/>
  <c r="AK27" i="4"/>
  <c r="AE8" i="4"/>
  <c r="AF8" i="4"/>
  <c r="AG8" i="4"/>
  <c r="AH8" i="4"/>
  <c r="AI8" i="4"/>
  <c r="AJ8" i="4"/>
  <c r="AK8" i="4"/>
  <c r="AD8" i="4"/>
  <c r="AC8" i="4"/>
  <c r="AD14" i="4"/>
  <c r="AE14" i="4"/>
  <c r="AF14" i="4"/>
  <c r="AG14" i="4"/>
  <c r="AH14" i="4"/>
  <c r="AI14" i="4"/>
  <c r="AJ14" i="4"/>
  <c r="AK14" i="4"/>
  <c r="AC14" i="4"/>
  <c r="AD44" i="2"/>
  <c r="AE44" i="2"/>
  <c r="AF44" i="2"/>
  <c r="AG44" i="2"/>
  <c r="AH44" i="2"/>
  <c r="AI44" i="2"/>
  <c r="AJ44" i="2"/>
  <c r="AK44" i="2"/>
  <c r="AC44" i="2"/>
  <c r="AE40" i="2"/>
  <c r="AE57" i="2" s="1"/>
  <c r="AE60" i="2" s="1"/>
  <c r="AE62" i="2" s="1"/>
  <c r="AF40" i="2"/>
  <c r="AF57" i="2" s="1"/>
  <c r="AF60" i="2" s="1"/>
  <c r="AF62" i="2" s="1"/>
  <c r="AG40" i="2"/>
  <c r="AG57" i="2" s="1"/>
  <c r="AG60" i="2" s="1"/>
  <c r="AG62" i="2" s="1"/>
  <c r="AH40" i="2"/>
  <c r="AH57" i="2" s="1"/>
  <c r="AH60" i="2" s="1"/>
  <c r="AH62" i="2" s="1"/>
  <c r="AI40" i="2"/>
  <c r="AI57" i="2" s="1"/>
  <c r="AJ40" i="2"/>
  <c r="AJ57" i="2" s="1"/>
  <c r="AK40" i="2"/>
  <c r="AK57" i="2" s="1"/>
  <c r="AD40" i="2"/>
  <c r="AD57" i="2" s="1"/>
  <c r="AD60" i="2" s="1"/>
  <c r="AD62" i="2" s="1"/>
  <c r="AC38" i="2"/>
  <c r="AB6" i="2" s="1"/>
  <c r="AC39" i="2"/>
  <c r="AE58" i="10"/>
  <c r="AD12" i="2"/>
  <c r="AE12" i="2"/>
  <c r="AF12" i="2"/>
  <c r="AG12" i="2"/>
  <c r="AH12" i="2"/>
  <c r="AI12" i="2"/>
  <c r="AJ12" i="2"/>
  <c r="AK12" i="2"/>
  <c r="AC12" i="2"/>
  <c r="AE8" i="2"/>
  <c r="AE25" i="2" s="1"/>
  <c r="AE28" i="2" s="1"/>
  <c r="AE30" i="2" s="1"/>
  <c r="AF8" i="2"/>
  <c r="AF8" i="16" s="1"/>
  <c r="AG8" i="2"/>
  <c r="AG25" i="2" s="1"/>
  <c r="AG28" i="2" s="1"/>
  <c r="AG30" i="2" s="1"/>
  <c r="AH8" i="2"/>
  <c r="AH8" i="16" s="1"/>
  <c r="AI8" i="2"/>
  <c r="AI8" i="16" s="1"/>
  <c r="AJ8" i="2"/>
  <c r="AJ8" i="16" s="1"/>
  <c r="AK8" i="2"/>
  <c r="AK25" i="2" s="1"/>
  <c r="AK28" i="2" s="1"/>
  <c r="AK30" i="2" s="1"/>
  <c r="AD8" i="2"/>
  <c r="AD25" i="2" s="1"/>
  <c r="AD28" i="2" s="1"/>
  <c r="AD30" i="2" s="1"/>
  <c r="AC8" i="2"/>
  <c r="AC40" i="2" l="1"/>
  <c r="AB8" i="2" s="1"/>
  <c r="AB44" i="8"/>
  <c r="AG8" i="16"/>
  <c r="AI17" i="4"/>
  <c r="AI18" i="4" s="1"/>
  <c r="AK17" i="4"/>
  <c r="AK18" i="4" s="1"/>
  <c r="AJ36" i="4"/>
  <c r="AJ37" i="4" s="1"/>
  <c r="AB33" i="4"/>
  <c r="AH17" i="4"/>
  <c r="AH18" i="4" s="1"/>
  <c r="AF36" i="4"/>
  <c r="AF37" i="4" s="1"/>
  <c r="AE44" i="8"/>
  <c r="AK8" i="16"/>
  <c r="AC22" i="8"/>
  <c r="AD44" i="8"/>
  <c r="AD36" i="4"/>
  <c r="AD37" i="4" s="1"/>
  <c r="AH44" i="8"/>
  <c r="AI60" i="2"/>
  <c r="AI62" i="2" s="1"/>
  <c r="AK44" i="8"/>
  <c r="AG44" i="8"/>
  <c r="AC17" i="4"/>
  <c r="AC18" i="4" s="1"/>
  <c r="AI36" i="4"/>
  <c r="AI37" i="4" s="1"/>
  <c r="AD17" i="4"/>
  <c r="AD18" i="4" s="1"/>
  <c r="AK36" i="4"/>
  <c r="AK37" i="4" s="1"/>
  <c r="AH36" i="4"/>
  <c r="AH37" i="4" s="1"/>
  <c r="AE36" i="4"/>
  <c r="AE37" i="4" s="1"/>
  <c r="AB27" i="4"/>
  <c r="AJ29" i="6"/>
  <c r="AE17" i="4"/>
  <c r="AE18" i="4" s="1"/>
  <c r="AC36" i="4"/>
  <c r="AC37" i="4" s="1"/>
  <c r="AA57" i="2"/>
  <c r="AA60" i="2" s="1"/>
  <c r="AA62" i="2" s="1"/>
  <c r="AA22" i="8"/>
  <c r="AB58" i="10"/>
  <c r="AE8" i="16"/>
  <c r="AB12" i="2"/>
  <c r="AG17" i="4"/>
  <c r="AG18" i="4" s="1"/>
  <c r="AF17" i="4"/>
  <c r="AF18" i="4" s="1"/>
  <c r="AG36" i="4"/>
  <c r="AG37" i="4" s="1"/>
  <c r="AC44" i="8"/>
  <c r="AI44" i="8"/>
  <c r="AI12" i="9"/>
  <c r="AI13" i="9" s="1"/>
  <c r="Z58" i="10"/>
  <c r="AB18" i="8"/>
  <c r="AA40" i="8" s="1"/>
  <c r="AJ7" i="16"/>
  <c r="AC25" i="2"/>
  <c r="AC28" i="2" s="1"/>
  <c r="AC30" i="2" s="1"/>
  <c r="AC6" i="16" s="1"/>
  <c r="AJ60" i="2"/>
  <c r="AJ62" i="2" s="1"/>
  <c r="AJ17" i="4"/>
  <c r="AJ18" i="4" s="1"/>
  <c r="AF41" i="13"/>
  <c r="AJ12" i="9"/>
  <c r="AJ13" i="9" s="1"/>
  <c r="AB17" i="4"/>
  <c r="AB18" i="4" s="1"/>
  <c r="AF25" i="2"/>
  <c r="AF28" i="2" s="1"/>
  <c r="AF30" i="2" s="1"/>
  <c r="AF5" i="16" s="1"/>
  <c r="AJ25" i="2"/>
  <c r="AJ28" i="2" s="1"/>
  <c r="AJ30" i="2" s="1"/>
  <c r="AJ5" i="16" s="1"/>
  <c r="AJ44" i="8"/>
  <c r="AF44" i="8"/>
  <c r="AC57" i="2"/>
  <c r="AC60" i="2" s="1"/>
  <c r="AI29" i="6"/>
  <c r="AC28" i="7"/>
  <c r="AE7" i="16"/>
  <c r="AH41" i="13"/>
  <c r="AE41" i="13"/>
  <c r="AI41" i="13"/>
  <c r="AA58" i="10"/>
  <c r="AK41" i="13"/>
  <c r="AC41" i="13"/>
  <c r="AB7" i="2"/>
  <c r="AJ59" i="6"/>
  <c r="AB21" i="8"/>
  <c r="AA43" i="8" s="1"/>
  <c r="AB57" i="2"/>
  <c r="AC58" i="10"/>
  <c r="AK60" i="2"/>
  <c r="AK62" i="2" s="1"/>
  <c r="AM29" i="6"/>
  <c r="AK7" i="16"/>
  <c r="AD41" i="13"/>
  <c r="AA25" i="2"/>
  <c r="AA28" i="2" s="1"/>
  <c r="AA30" i="2" s="1"/>
  <c r="AA41" i="13"/>
  <c r="AG7" i="16"/>
  <c r="AJ41" i="13"/>
  <c r="AG41" i="13"/>
  <c r="AB41" i="13"/>
  <c r="AC7" i="16"/>
  <c r="AF7" i="16"/>
  <c r="AK5" i="16"/>
  <c r="AK6" i="16"/>
  <c r="AG6" i="16"/>
  <c r="AG5" i="16"/>
  <c r="AD5" i="16"/>
  <c r="AD6" i="16"/>
  <c r="AE6" i="16"/>
  <c r="AE5" i="16"/>
  <c r="AD8" i="16"/>
  <c r="AH7" i="16"/>
  <c r="AH25" i="2"/>
  <c r="AH28" i="2" s="1"/>
  <c r="AH30" i="2" s="1"/>
  <c r="AI7" i="16"/>
  <c r="AI25" i="2"/>
  <c r="AI28" i="2" s="1"/>
  <c r="AI30" i="2" s="1"/>
  <c r="AC8" i="16"/>
  <c r="AD7" i="16"/>
  <c r="AB22" i="8" l="1"/>
  <c r="AA44" i="8" s="1"/>
  <c r="AB25" i="2"/>
  <c r="AB8" i="16"/>
  <c r="AF6" i="16"/>
  <c r="AJ6" i="16"/>
  <c r="AB36" i="4"/>
  <c r="AB7" i="16"/>
  <c r="AC5" i="16"/>
  <c r="AB60" i="2"/>
  <c r="AB62" i="2" s="1"/>
  <c r="AB30" i="2" s="1"/>
  <c r="AB19" i="4"/>
  <c r="AB38" i="4" s="1"/>
  <c r="AB37" i="4"/>
  <c r="AI6" i="16"/>
  <c r="AI5" i="16"/>
  <c r="AH6" i="16"/>
  <c r="AH5" i="16"/>
  <c r="AB28" i="2" l="1"/>
  <c r="AB5" i="16"/>
  <c r="AB6" i="16"/>
</calcChain>
</file>

<file path=xl/sharedStrings.xml><?xml version="1.0" encoding="utf-8"?>
<sst xmlns="http://schemas.openxmlformats.org/spreadsheetml/2006/main" count="4129" uniqueCount="765">
  <si>
    <t>Powrót do spisu treści</t>
  </si>
  <si>
    <t>Back to table of contents</t>
  </si>
  <si>
    <t>tys. zł, narastająco od początku roku</t>
  </si>
  <si>
    <t>PLN thousand, year-to-date basis</t>
  </si>
  <si>
    <t>Skonsolidowany rachunek zysków i strat</t>
  </si>
  <si>
    <t>Consolidated income statement</t>
  </si>
  <si>
    <t>30/06/2015</t>
  </si>
  <si>
    <t>31/03/2015</t>
  </si>
  <si>
    <t>31/12/2014</t>
  </si>
  <si>
    <t>30/09/2014</t>
  </si>
  <si>
    <t>30/06/2014</t>
  </si>
  <si>
    <t>31/03/2014</t>
  </si>
  <si>
    <t>Przychody z tytułu odsetek</t>
  </si>
  <si>
    <t>Interest income</t>
  </si>
  <si>
    <t>Koszty z tytułu odsetek</t>
  </si>
  <si>
    <t>Interest expense</t>
  </si>
  <si>
    <t xml:space="preserve">Wynik z tytułu odsetek </t>
  </si>
  <si>
    <t xml:space="preserve">Net interest income </t>
  </si>
  <si>
    <t>Przychody z tytułu opłat i prowizji</t>
  </si>
  <si>
    <t>Fee and commission income</t>
  </si>
  <si>
    <t>Koszty z tytułu opłat i prowizji</t>
  </si>
  <si>
    <t>Fee and commission expense</t>
  </si>
  <si>
    <t>Wynik z tytułu opłat i prowizji</t>
  </si>
  <si>
    <t>Net fee and commission income</t>
  </si>
  <si>
    <t>Przychody z tytułu dywidend</t>
  </si>
  <si>
    <t>Dividend income</t>
  </si>
  <si>
    <t>Wynik na działalności handlowej</t>
  </si>
  <si>
    <t>Net trading income</t>
  </si>
  <si>
    <t>Wynik na działalności inwestycyjnej</t>
  </si>
  <si>
    <t>Result on investing activities</t>
  </si>
  <si>
    <t>Wynik na rachunkowości zabezpieczeń</t>
  </si>
  <si>
    <t>Result on hedge accounting</t>
  </si>
  <si>
    <t>Pozostałe przychody operacyjne</t>
  </si>
  <si>
    <t>Other operating income</t>
  </si>
  <si>
    <t>Wynik odpisów z tytułu utraty wartości aktywów finansowych oraz rezerw na zobowiązania warunkowe</t>
  </si>
  <si>
    <t>Net impairment losses on financial assets and contingent liabilities</t>
  </si>
  <si>
    <t>Ogólne koszty administracyjne</t>
  </si>
  <si>
    <t>General administrative expenses</t>
  </si>
  <si>
    <t>Amortyzacja</t>
  </si>
  <si>
    <t>Depreciation and amortization</t>
  </si>
  <si>
    <t>Pozostałe koszty operacyjne</t>
  </si>
  <si>
    <t>Wynik na działalności operacyjnej</t>
  </si>
  <si>
    <t>Operating result</t>
  </si>
  <si>
    <t>Udział w zyskach/stratach jednostek stowarzyszonych</t>
  </si>
  <si>
    <t>Share in profit (loss) of associates</t>
  </si>
  <si>
    <t>Zysk (strata) brutto</t>
  </si>
  <si>
    <t>Profit (loss) before income tax</t>
  </si>
  <si>
    <t>Podatek dochodowy</t>
  </si>
  <si>
    <t>Income tax expense</t>
  </si>
  <si>
    <t>Zysk (strata) netto</t>
  </si>
  <si>
    <t>Net profit (loss) for the period</t>
  </si>
  <si>
    <t>– przypadający na akcjonariuszy Grupy</t>
  </si>
  <si>
    <t>– attributable to equity holders of the Group</t>
  </si>
  <si>
    <t>tys. zł, kwartalnie</t>
  </si>
  <si>
    <t>PLN thousand, quarterly basis</t>
  </si>
  <si>
    <t xml:space="preserve">Wynik na rachunkowości zabezpieczeń </t>
  </si>
  <si>
    <t>Net impairment losses on financial assets 
and contingent liabilities</t>
  </si>
  <si>
    <t>Skonsolidowane sprawozdanie z całkowitych dochodów</t>
  </si>
  <si>
    <t>Consolidated statement of comprehensive income</t>
  </si>
  <si>
    <t>Zysk (strata) netto za okres</t>
  </si>
  <si>
    <t>Inne całkowite dochody</t>
  </si>
  <si>
    <t>Other comprehensive income</t>
  </si>
  <si>
    <t>Wycena aktywów finansowych dostępnych do sprzedaży</t>
  </si>
  <si>
    <t>Items that will not be reclassified to profit or loss</t>
  </si>
  <si>
    <t>Actuarial valuation of employee benefits</t>
  </si>
  <si>
    <t>Inne całkowite dochody (netto)</t>
  </si>
  <si>
    <t xml:space="preserve">Całkowite dochody ogółem </t>
  </si>
  <si>
    <t>Total comprehensive income for the period</t>
  </si>
  <si>
    <t>- przypadające na akcjonariuszy Grupy</t>
  </si>
  <si>
    <t>- attributable to equity holders of the Group</t>
  </si>
  <si>
    <t>Wynik z tytułu odsetek</t>
  </si>
  <si>
    <t>Net interest income</t>
  </si>
  <si>
    <t>Należności od banków</t>
  </si>
  <si>
    <t>Loans and advances to banks</t>
  </si>
  <si>
    <t>W rachunku bieżącym udzielone klientom</t>
  </si>
  <si>
    <t>Loans and advances to customers in current accounts</t>
  </si>
  <si>
    <t>– przedsiębiorstwa</t>
  </si>
  <si>
    <t>– corporate</t>
  </si>
  <si>
    <t>– gospodarstwa domowe</t>
  </si>
  <si>
    <t>– households</t>
  </si>
  <si>
    <t>– instytucje sektora budżetowego</t>
  </si>
  <si>
    <t>– budget entities</t>
  </si>
  <si>
    <t>– pozostałe podmioty</t>
  </si>
  <si>
    <t>– other entities</t>
  </si>
  <si>
    <t>Zakupione papiery wartościowe z otrzymanym przyrzeczeniem odkupu</t>
  </si>
  <si>
    <t>Reverse repo transactions</t>
  </si>
  <si>
    <t>Dłużne papiery wartościowe, w tym:</t>
  </si>
  <si>
    <t>Debt securities, in this:</t>
  </si>
  <si>
    <t>– przeznaczone do obrotu</t>
  </si>
  <si>
    <t>– held for trading</t>
  </si>
  <si>
    <t>– dostępne do sprzedaży</t>
  </si>
  <si>
    <t>– available for sale</t>
  </si>
  <si>
    <t>Koszty odsetek</t>
  </si>
  <si>
    <t xml:space="preserve">Zobowiązania wobec banków </t>
  </si>
  <si>
    <t>Amounts due to banks</t>
  </si>
  <si>
    <t>Zobowiązania z tytułu emisji dłużnych papierów wartościowych</t>
  </si>
  <si>
    <t>Debt securities issued</t>
  </si>
  <si>
    <t xml:space="preserve">Zobowiązania wobec klientów, w tym: </t>
  </si>
  <si>
    <t>Amounts due to customers:</t>
  </si>
  <si>
    <t>Sprzedane papiery wartościowe z udzielonym przyrzeczeniem odkupu</t>
  </si>
  <si>
    <t>Repo transactions</t>
  </si>
  <si>
    <t>Przychody z tytułu opłat i prowizji:</t>
  </si>
  <si>
    <t>– od zobowiązań gwarancyjnych</t>
  </si>
  <si>
    <t>– guarantee commitments</t>
  </si>
  <si>
    <t>– od operacji brokerskich</t>
  </si>
  <si>
    <t>– brokerage operations</t>
  </si>
  <si>
    <t>– od kart płatniczych</t>
  </si>
  <si>
    <t>– payment cards</t>
  </si>
  <si>
    <t>– od sprzedaży produktów ubezpieczeniowych</t>
  </si>
  <si>
    <t>– insurance activity</t>
  </si>
  <si>
    <t>– z tytułu zarządzania aktywami</t>
  </si>
  <si>
    <t>– asset management</t>
  </si>
  <si>
    <t>– pozostałe</t>
  </si>
  <si>
    <t>Koszty z tytułu opłat i prowizji:</t>
  </si>
  <si>
    <t>Zysk na sprzedaży lub likwidacji środków trwałych, 
wartości niematerialnych</t>
  </si>
  <si>
    <t xml:space="preserve">Profit on sale or liquidation of property, plant 
and equipment, intangible assets </t>
  </si>
  <si>
    <t>Zysk z tytułu sprzedaży towarów i usług</t>
  </si>
  <si>
    <t>Sales of goods and services</t>
  </si>
  <si>
    <t>Release of provisions for litigation and claims, 
and other liabilities</t>
  </si>
  <si>
    <t>Z tytułu odzyskania kosztów windykacji</t>
  </si>
  <si>
    <t xml:space="preserve">Recovery of debt collection costs </t>
  </si>
  <si>
    <t>Przychody z działalności leasingowej</t>
  </si>
  <si>
    <t>Income from leasing operations</t>
  </si>
  <si>
    <t>Pozostałe przychody operacyjne, razem</t>
  </si>
  <si>
    <t>Total other operating income</t>
  </si>
  <si>
    <t>Ogólne koszty administracyjne i amortyzacja</t>
  </si>
  <si>
    <t>General administrative expenses, amortization and depreciation</t>
  </si>
  <si>
    <t>Koszty marketingu</t>
  </si>
  <si>
    <t>Marketing</t>
  </si>
  <si>
    <t>Koszty informatyczne i telekomunikacyjne</t>
  </si>
  <si>
    <t>IT and telecom costs</t>
  </si>
  <si>
    <t xml:space="preserve">Czynsze </t>
  </si>
  <si>
    <t xml:space="preserve">Rental expenses </t>
  </si>
  <si>
    <t>Pozostałe koszty rzeczowe</t>
  </si>
  <si>
    <t>Other non-personnel expenses</t>
  </si>
  <si>
    <t>Podróże służbowe</t>
  </si>
  <si>
    <t>Business travels</t>
  </si>
  <si>
    <t>Koszty bankomatów i obsługi gotówkowej</t>
  </si>
  <si>
    <t>ATM and cash handling costs</t>
  </si>
  <si>
    <t>Koszty outsourcingu w działalności leasingowej</t>
  </si>
  <si>
    <t>Costs of outsourcing services related to leasing operations</t>
  </si>
  <si>
    <t xml:space="preserve">Opłata na Bankowy Fundusz Gwarancyjny </t>
  </si>
  <si>
    <t>Bank Guarantee Fund fee</t>
  </si>
  <si>
    <t>Opłata na koszty nadzoru (KNF)</t>
  </si>
  <si>
    <t>Polish Financial Supervision Authority fee</t>
  </si>
  <si>
    <t>Ogólne koszty administracyjne, razem</t>
  </si>
  <si>
    <t>Total general administrative expenses</t>
  </si>
  <si>
    <t xml:space="preserve">Rzeczowe aktywa trwałe </t>
  </si>
  <si>
    <t>Property, plant and equipment</t>
  </si>
  <si>
    <t>Wartości niematerialne</t>
  </si>
  <si>
    <t>Intangible assets</t>
  </si>
  <si>
    <t>Amortyzacja, razem</t>
  </si>
  <si>
    <t>Total depreciation and amortization</t>
  </si>
  <si>
    <t>Total general administrative expenses, depreciation and amortisation</t>
  </si>
  <si>
    <t>Strata na sprzedaży lub likwidacji środków trwałych, wartości niematerialnych</t>
  </si>
  <si>
    <t>Loss on sale or liquidation of property,
plant and equipment, intangible assets</t>
  </si>
  <si>
    <t>Z tytułu windykacji należności</t>
  </si>
  <si>
    <t>Debt collection</t>
  </si>
  <si>
    <t>Z tytuły przekazanych darowizn</t>
  </si>
  <si>
    <t>Donations made</t>
  </si>
  <si>
    <t>Koszty z działalności leasingowej</t>
  </si>
  <si>
    <t>Costs of leasing operations</t>
  </si>
  <si>
    <t>Pozostałe koszty operacyjne, razem</t>
  </si>
  <si>
    <t>Total other operating expenses</t>
  </si>
  <si>
    <t>tys. zł</t>
  </si>
  <si>
    <t>PLN thousand</t>
  </si>
  <si>
    <t>Skonsolidowane sprawozdanie z sytuacji finansowej</t>
  </si>
  <si>
    <t>Consolidated statement of financial position</t>
  </si>
  <si>
    <t>AKTYWA</t>
  </si>
  <si>
    <t>ASSETS</t>
  </si>
  <si>
    <t>Kasa i środki w Banku Centralnym</t>
  </si>
  <si>
    <t>Cash and balances with the Central Bank</t>
  </si>
  <si>
    <t>Należności z tytułu zakupionych papierów wartościowych 
z otrzymanym przyrzeczeniem odkupu</t>
  </si>
  <si>
    <t xml:space="preserve">Reverse repo transactions </t>
  </si>
  <si>
    <t>Papiery wartościowe przeznaczone do obrotu</t>
  </si>
  <si>
    <t>Debt securities held for trading</t>
  </si>
  <si>
    <t>Pochodne instrumenty finansowe</t>
  </si>
  <si>
    <t>Derivative financial instruments</t>
  </si>
  <si>
    <t>Kredyty i pożyczki udzielone klientom</t>
  </si>
  <si>
    <t>Loans and advances to customers</t>
  </si>
  <si>
    <t>Aktywa finansowe dostępne do sprzedaży</t>
  </si>
  <si>
    <t>Nieruchomości inwestycyjne</t>
  </si>
  <si>
    <t>Investment property</t>
  </si>
  <si>
    <t>Inwestycje w jednostkach stowarzyszonych</t>
  </si>
  <si>
    <t>Investments in associates</t>
  </si>
  <si>
    <t xml:space="preserve">Wartości niematerialne </t>
  </si>
  <si>
    <t xml:space="preserve">Intangible assets </t>
  </si>
  <si>
    <t>Rzeczowe aktywa trwałe</t>
  </si>
  <si>
    <t>Aktywa z tytułu odroczonego podatku dochodowego</t>
  </si>
  <si>
    <t>Deferred tax assets</t>
  </si>
  <si>
    <t xml:space="preserve">Current tax assets  </t>
  </si>
  <si>
    <t>Inne aktywa</t>
  </si>
  <si>
    <t>Other assets</t>
  </si>
  <si>
    <t>AKTYWA RAZEM</t>
  </si>
  <si>
    <t>TOTAL ASSETS</t>
  </si>
  <si>
    <t>ZOBOWIĄZANIA</t>
  </si>
  <si>
    <t>LIABILITIES</t>
  </si>
  <si>
    <t>Zobowiązania wobec banków</t>
  </si>
  <si>
    <t>Zobowiązania finansowe przeznaczone do obrotu</t>
  </si>
  <si>
    <t xml:space="preserve">Financial liabilities held for trading </t>
  </si>
  <si>
    <t xml:space="preserve">Pochodne instrumenty finansowe </t>
  </si>
  <si>
    <t>Zobowiązania wobec klientów</t>
  </si>
  <si>
    <t>Amounts due to customers</t>
  </si>
  <si>
    <t>Zobowiązania podporządkowane</t>
  </si>
  <si>
    <t>Subordinated liabilities</t>
  </si>
  <si>
    <t>Pozostałe zobowiązania</t>
  </si>
  <si>
    <t>Other liabilities</t>
  </si>
  <si>
    <t>Rezerwa z tytułu odroczonego podatku dochodowego</t>
  </si>
  <si>
    <t xml:space="preserve">Provision for deferred tax </t>
  </si>
  <si>
    <t>Rezerwy</t>
  </si>
  <si>
    <t>Provisions</t>
  </si>
  <si>
    <t>ZOBOWIĄZANIA RAZEM</t>
  </si>
  <si>
    <t>TOTAL LIABILITIES</t>
  </si>
  <si>
    <t>KAPITAŁ WŁASNY</t>
  </si>
  <si>
    <t>EQUITY</t>
  </si>
  <si>
    <t>Kapitał akcyjny</t>
  </si>
  <si>
    <t>Share capital</t>
  </si>
  <si>
    <t>Kapitał zapasowy</t>
  </si>
  <si>
    <t>Pozostałe kapitały rezerwowe</t>
  </si>
  <si>
    <t>Other reserve capital</t>
  </si>
  <si>
    <t>Kapitał z aktualizacji wyceny</t>
  </si>
  <si>
    <t>Revaluation reserve</t>
  </si>
  <si>
    <t>Zyski zatrzymane:</t>
  </si>
  <si>
    <t>Retained earnings</t>
  </si>
  <si>
    <t xml:space="preserve">   - retained profit</t>
  </si>
  <si>
    <t xml:space="preserve">    - wynik bieżącego okresu</t>
  </si>
  <si>
    <t xml:space="preserve">   - net profit for the period</t>
  </si>
  <si>
    <t>KAPITAŁ WŁASNY RAZEM</t>
  </si>
  <si>
    <t>TOTAL EQUITY</t>
  </si>
  <si>
    <t>ZOBOWIĄZANIA I KAPITAŁ WŁASNY RAZEM</t>
  </si>
  <si>
    <t>TOTAL LIABILITIES AND EQUITY</t>
  </si>
  <si>
    <t>W rachunku bieżącym:</t>
  </si>
  <si>
    <t>Current accounts:</t>
  </si>
  <si>
    <t>- corporate</t>
  </si>
  <si>
    <t>– gospodarstwa domowe:</t>
  </si>
  <si>
    <t>- households:</t>
  </si>
  <si>
    <t xml:space="preserve">        – klienci indywidualni</t>
  </si>
  <si>
    <t xml:space="preserve">     - individual customers</t>
  </si>
  <si>
    <t xml:space="preserve">        – przedsiębiorcy indywidualni</t>
  </si>
  <si>
    <t xml:space="preserve">     - individual entrepreneurs</t>
  </si>
  <si>
    <t xml:space="preserve">        – rolnicy</t>
  </si>
  <si>
    <t xml:space="preserve">     - farmers</t>
  </si>
  <si>
    <t>- budget entities</t>
  </si>
  <si>
    <t>- other entities</t>
  </si>
  <si>
    <t>Kredyty i pożyczki:</t>
  </si>
  <si>
    <t>Non-current loans and advances:</t>
  </si>
  <si>
    <t>– przedsiębiorstwa:</t>
  </si>
  <si>
    <t>- corporate:</t>
  </si>
  <si>
    <t>– inwestycyjne</t>
  </si>
  <si>
    <t xml:space="preserve">     - investment loans </t>
  </si>
  <si>
    <t>– obrotowe</t>
  </si>
  <si>
    <t xml:space="preserve">     - revolving loans</t>
  </si>
  <si>
    <t xml:space="preserve">– pozostałe </t>
  </si>
  <si>
    <t xml:space="preserve">     - other</t>
  </si>
  <si>
    <t xml:space="preserve">     – klienci indywidualni, w tym:</t>
  </si>
  <si>
    <t xml:space="preserve">        – nieruchomości</t>
  </si>
  <si>
    <t xml:space="preserve">       - mortgage loans</t>
  </si>
  <si>
    <t xml:space="preserve">     – przedsiębiorcy indywidualni</t>
  </si>
  <si>
    <t xml:space="preserve">     – rolnicy</t>
  </si>
  <si>
    <t>Kredyty i pożyczki brutto, razem</t>
  </si>
  <si>
    <t>Total loans and advances (gross)</t>
  </si>
  <si>
    <t>Odpisy na należności (wielkość ujemna)</t>
  </si>
  <si>
    <t>Impairment allowances (negative value)</t>
  </si>
  <si>
    <t>Kredyty i pożyczki netto, razem</t>
  </si>
  <si>
    <t>Total loans and advances (net)</t>
  </si>
  <si>
    <t>Kredyty i pożyczki udzielone klientom, razem</t>
  </si>
  <si>
    <t>Loans and advances to customers, total</t>
  </si>
  <si>
    <t>Loans and advances, gross</t>
  </si>
  <si>
    <t>Loans and advances, net</t>
  </si>
  <si>
    <t>Not impaired exposures</t>
  </si>
  <si>
    <t>Zaangażowanie bilansowe brutto</t>
  </si>
  <si>
    <t>Gross exposure</t>
  </si>
  <si>
    <t>Zaangażowanie bilansowe netto</t>
  </si>
  <si>
    <t>Net exposure</t>
  </si>
  <si>
    <t>Amounts owed to customers</t>
  </si>
  <si>
    <t>Pozostałe podmioty finansowe:</t>
  </si>
  <si>
    <t>Other financial institutions:</t>
  </si>
  <si>
    <t>Rachunki bieżące</t>
  </si>
  <si>
    <t>Current accounts</t>
  </si>
  <si>
    <t>Depozyty terminowe</t>
  </si>
  <si>
    <t>Term deposits</t>
  </si>
  <si>
    <t>Kredyty i pożyczki otrzymane</t>
  </si>
  <si>
    <t>Loans and advances received</t>
  </si>
  <si>
    <t xml:space="preserve">Inne zobowiązania, w tym: </t>
  </si>
  <si>
    <t>Other liabilities, in this:</t>
  </si>
  <si>
    <t>– z tytułu zabezpieczeń pieniężnych</t>
  </si>
  <si>
    <t>- cash collaterals</t>
  </si>
  <si>
    <t>- other</t>
  </si>
  <si>
    <t>Klienci indywidualni:</t>
  </si>
  <si>
    <t>Individual customers:</t>
  </si>
  <si>
    <t>Klienci korporacyjni:</t>
  </si>
  <si>
    <t xml:space="preserve">- other </t>
  </si>
  <si>
    <t>w tym rolnicy:</t>
  </si>
  <si>
    <t>of which farmers:</t>
  </si>
  <si>
    <t>Klienci sektora budżetowego:</t>
  </si>
  <si>
    <t>Budget entities:</t>
  </si>
  <si>
    <t>Zobowiązania wobec klientów, razem</t>
  </si>
  <si>
    <t>Total amounts due to customers</t>
  </si>
  <si>
    <t>Amounts owed to banks</t>
  </si>
  <si>
    <t>Depozyty międzybankowe</t>
  </si>
  <si>
    <t>Interbank deposits</t>
  </si>
  <si>
    <t>Inne zobowiązania</t>
  </si>
  <si>
    <t>Zobowiązania wobec banków, razem</t>
  </si>
  <si>
    <t xml:space="preserve">Total amounts due to banks </t>
  </si>
  <si>
    <t>Capital Adequacy Ratio</t>
  </si>
  <si>
    <t>Razem fundusze własne</t>
  </si>
  <si>
    <t>Own funds and short-term capital</t>
  </si>
  <si>
    <t>Total capital requirement</t>
  </si>
  <si>
    <t>Łączny współczynnik kapitałowy (%)</t>
  </si>
  <si>
    <t>narastająco od początku roku</t>
  </si>
  <si>
    <t>year-to-date basis</t>
  </si>
  <si>
    <t>Wskaźniki finansowe</t>
  </si>
  <si>
    <t>Financial ratios</t>
  </si>
  <si>
    <t>Stopa zwrotu z kapitału (ROE)</t>
  </si>
  <si>
    <t>Return on Equity (ROE)</t>
  </si>
  <si>
    <t>Stopa zwrotu z aktywów (ROA)</t>
  </si>
  <si>
    <t>Return on Assets (ROA)</t>
  </si>
  <si>
    <t>Marża odsetkowa netto (NIM)</t>
  </si>
  <si>
    <t>Net Interest Margin (NIM)</t>
  </si>
  <si>
    <t>Koszty / Dochody (C/I)</t>
  </si>
  <si>
    <t>Cost / Income (C/I)</t>
  </si>
  <si>
    <t>w etatach</t>
  </si>
  <si>
    <t xml:space="preserve">in FTE </t>
  </si>
  <si>
    <t>Zatrudnienie w Banku</t>
  </si>
  <si>
    <t>Staffing in Bank stand-alone</t>
  </si>
  <si>
    <t>Network</t>
  </si>
  <si>
    <t>Razem</t>
  </si>
  <si>
    <t xml:space="preserve">Total </t>
  </si>
  <si>
    <t>Nr arkusza / Sheet no.</t>
  </si>
  <si>
    <t>(1)</t>
  </si>
  <si>
    <t>(1a)</t>
  </si>
  <si>
    <t>(2)</t>
  </si>
  <si>
    <t>(3)</t>
  </si>
  <si>
    <t>(4)</t>
  </si>
  <si>
    <t>General administrative expenses and depreciation</t>
  </si>
  <si>
    <t>(5)</t>
  </si>
  <si>
    <t>(6)</t>
  </si>
  <si>
    <t>(7)</t>
  </si>
  <si>
    <t>(8)</t>
  </si>
  <si>
    <t>Jakość portfela kredytowego</t>
  </si>
  <si>
    <t>Quality of loan portfolio</t>
  </si>
  <si>
    <t>(9)</t>
  </si>
  <si>
    <t>(10)</t>
  </si>
  <si>
    <t>(11)</t>
  </si>
  <si>
    <t>(12)</t>
  </si>
  <si>
    <t>(13)</t>
  </si>
  <si>
    <t>Zatrudnienie, liczba placówek</t>
  </si>
  <si>
    <t>Staffing and number of branches</t>
  </si>
  <si>
    <t>(14)</t>
  </si>
  <si>
    <t>30/09/2015</t>
  </si>
  <si>
    <t>Koszty pracownicze</t>
  </si>
  <si>
    <t>Personnel expenses</t>
  </si>
  <si>
    <t>Other operating expense</t>
  </si>
  <si>
    <t>Impaired exposures</t>
  </si>
  <si>
    <t>Wskaźniki:</t>
  </si>
  <si>
    <t>Ratios:</t>
  </si>
  <si>
    <t>Share of impaired exposures in total gross loan portfolio</t>
  </si>
  <si>
    <t>Provision coverage of impaired loans</t>
  </si>
  <si>
    <t>Net loans / Deposits (L/D)</t>
  </si>
  <si>
    <t xml:space="preserve">Koszty pracownicze </t>
  </si>
  <si>
    <t>31/12/2015</t>
  </si>
  <si>
    <t>- przypadający na akcjonariuszy Grupy</t>
  </si>
  <si>
    <t>Earnings per share (in PLN per share)</t>
  </si>
  <si>
    <t>Zysk (strata) na jedną akcję 
(wyrażony w PLN na jedną akcję)</t>
  </si>
  <si>
    <t xml:space="preserve">Rozwiązanie rezerw na sprawy sporne i pozostałe zobowiązania </t>
  </si>
  <si>
    <t>Zysk na sprzedaży lub likwidacji środków trwałych, wartości niematerialnych</t>
  </si>
  <si>
    <t xml:space="preserve">        - individual customers, in this:</t>
  </si>
  <si>
    <t>- individual entrepreneurs</t>
  </si>
  <si>
    <t>- farmers</t>
  </si>
  <si>
    <t>Kredyty net / Depozyty (L/D)</t>
  </si>
  <si>
    <t>Spis treści</t>
  </si>
  <si>
    <t>Table of contents</t>
  </si>
  <si>
    <t>IIIQ 2015</t>
  </si>
  <si>
    <t>IIQ 2015</t>
  </si>
  <si>
    <t>IQ 2015</t>
  </si>
  <si>
    <t>IVQ 2014</t>
  </si>
  <si>
    <t>IIIQ 2014</t>
  </si>
  <si>
    <t>IIQ 2014</t>
  </si>
  <si>
    <t>IQ 2014</t>
  </si>
  <si>
    <t>IVQ 2015</t>
  </si>
  <si>
    <t>31/03/2016</t>
  </si>
  <si>
    <t>Podatek od instytucji finansowych</t>
  </si>
  <si>
    <t>Banking tax</t>
  </si>
  <si>
    <t>IQ 2016</t>
  </si>
  <si>
    <t>Instrumenty zabezpieczające i zabezpieczane</t>
  </si>
  <si>
    <t>Hedging instruments and hedged items</t>
  </si>
  <si>
    <t>Ogólne koszty administracyjne i amortyzacja, razem</t>
  </si>
  <si>
    <t>Zobowiązania z tytułu bieżącego podatku dochodowego</t>
  </si>
  <si>
    <t>stan na koniec okresu</t>
  </si>
  <si>
    <t>as at period-end</t>
  </si>
  <si>
    <t>Sieć placówek</t>
  </si>
  <si>
    <t>Łączny współczynnik kapitałowy</t>
  </si>
  <si>
    <t>Całkowity wymóg kapitałowy</t>
  </si>
  <si>
    <t>- instytucje sektora budżetowego</t>
  </si>
  <si>
    <t>- pozostałe podmioty</t>
  </si>
  <si>
    <t>- należności leasingowe</t>
  </si>
  <si>
    <t>- lease receivables</t>
  </si>
  <si>
    <t>30/06/2016</t>
  </si>
  <si>
    <t>IIQ 2016</t>
  </si>
  <si>
    <t>Oddziały</t>
  </si>
  <si>
    <t xml:space="preserve">Odpis z tytułu utraty wartości </t>
  </si>
  <si>
    <t xml:space="preserve">Impairment allowances on receivables </t>
  </si>
  <si>
    <t>Ekspozycje z rozpoznaną utratą wartości</t>
  </si>
  <si>
    <t>Ekspozycje bez przesłanek utraty wartości</t>
  </si>
  <si>
    <t>Impairment allowances on receivables a</t>
  </si>
  <si>
    <t>Udział ekspozycji z rozpoznaną utratą wartości w portfelu brutto</t>
  </si>
  <si>
    <t>Pokrycie odpisami ekspozycji z rozpoznaną utratą wartości</t>
  </si>
  <si>
    <t>30/09/2016</t>
  </si>
  <si>
    <t>IIIQ 2016</t>
  </si>
  <si>
    <t>Total capital ratio</t>
  </si>
  <si>
    <t>Total capital ratio (%)</t>
  </si>
  <si>
    <t>– związane z siecią placówek partnerskich</t>
  </si>
  <si>
    <t>– related to partners’ network</t>
  </si>
  <si>
    <t xml:space="preserve">    - wynik z lat ubiegłych </t>
  </si>
  <si>
    <t>31/12/2016</t>
  </si>
  <si>
    <t>IVQ 2016</t>
  </si>
  <si>
    <t>31/03/2017</t>
  </si>
  <si>
    <t>IQ 2017</t>
  </si>
  <si>
    <t>30/06/2017</t>
  </si>
  <si>
    <t>IIQ 2017</t>
  </si>
  <si>
    <t xml:space="preserve">– od obsługi rachunków i operacji rozliczeniowych </t>
  </si>
  <si>
    <t>– account maintenance and settlements</t>
  </si>
  <si>
    <t>30/09/2017</t>
  </si>
  <si>
    <t>IIIQ 2017</t>
  </si>
  <si>
    <t>Odwrotna kolejność okresów</t>
  </si>
  <si>
    <t>Zobowiązania z tytułu sprzedanych papierów wartościowych z udzielonym przyrzeczeniem odkupu</t>
  </si>
  <si>
    <t>31/12/2017</t>
  </si>
  <si>
    <t>IVQ 2017</t>
  </si>
  <si>
    <t>31/03/2018</t>
  </si>
  <si>
    <t>IQ 2018</t>
  </si>
  <si>
    <t>Kredyty i pożyczki udzielone klientom wyceniane wg zamortyzowanego kosztu, w tym:</t>
  </si>
  <si>
    <t>Loans and advances to customers measured in amortised cost, including:</t>
  </si>
  <si>
    <t>Kredyty i pożyczki udzielone klientom wyceniane wg wartości godziwej przez rachunek zysków i strat</t>
  </si>
  <si>
    <t>Loans and advances to customers measured at fair value through profit or loss</t>
  </si>
  <si>
    <t>Instrumenty dłużne wyceniane wg zamortyzowanego kosztu</t>
  </si>
  <si>
    <t>Debt instruments measured at amortised cost</t>
  </si>
  <si>
    <t>Instrumenty pochodne w ramach rachunkowosci zabezpieczeń wartosci godziwej</t>
  </si>
  <si>
    <t>Derivative instruments as part of fair value hedge accounting</t>
  </si>
  <si>
    <t>Instrumenty dłużne wyceniane w wartości godziwej przez rachunek zysków i strat</t>
  </si>
  <si>
    <t>Debt instruments measured at fair value through profit or loss</t>
  </si>
  <si>
    <t>Instrumenty dłużne wyceniane w wartości godziwej przez pozostałe całkowite dochody</t>
  </si>
  <si>
    <t>Debt instruments measured at fair value through other comprehensive income</t>
  </si>
  <si>
    <t>Kredyty i pożyczki udzielone klientom wyceniane wg zamortyzowanego kosztu</t>
  </si>
  <si>
    <t>Loans and advances to customers measured at amortised cost</t>
  </si>
  <si>
    <t>Financial assets available for sale</t>
  </si>
  <si>
    <t>Papiery wartościowe wyceniane wg zamortyzowanego kosztu</t>
  </si>
  <si>
    <t>Securities measured at amortised cost</t>
  </si>
  <si>
    <t xml:space="preserve">Securities measured at fair value through other comprehensive income </t>
  </si>
  <si>
    <t>IIQ 2018</t>
  </si>
  <si>
    <t>– z tytułu działalności kredytowej i leasingu</t>
  </si>
  <si>
    <t>– loans and leasing</t>
  </si>
  <si>
    <t>– z tytułu obsługi rachunków</t>
  </si>
  <si>
    <t>– account maintenance</t>
  </si>
  <si>
    <t>– z tytułu obsługi gotówkowej</t>
  </si>
  <si>
    <t>– cash handling</t>
  </si>
  <si>
    <t>– za przelewy i usługi bankowości elektronicznej</t>
  </si>
  <si>
    <t>– payments and electronic banking</t>
  </si>
  <si>
    <t>– z tytułu gwarancji i operacji dokumentowych</t>
  </si>
  <si>
    <t>– guarantees and letters of credits</t>
  </si>
  <si>
    <t>– za zarządzanie aktywami i operacje brokerskie</t>
  </si>
  <si>
    <t xml:space="preserve">– asset management and brokerage </t>
  </si>
  <si>
    <t>– z tytułu obsługi kart płatniczych i kredytowych</t>
  </si>
  <si>
    <t>– payment and credit cards</t>
  </si>
  <si>
    <t>– z tytułu sprzedaży produktów ubezpieczeniowych</t>
  </si>
  <si>
    <t>– insurance activities</t>
  </si>
  <si>
    <t>– pośrednictwo w sprzedaży produktów i pozyskiwanie klientów</t>
  </si>
  <si>
    <t>– sale of products and customer's acquisition</t>
  </si>
  <si>
    <t>– pozostałe prowizje</t>
  </si>
  <si>
    <t>– other</t>
  </si>
  <si>
    <t>– z tytułusprzedaży produktów ubezpieczeniowych</t>
  </si>
  <si>
    <t>– other**</t>
  </si>
  <si>
    <t>Wynik z tytułu opłat i prowizji*</t>
  </si>
  <si>
    <t>Net fee and commission income*</t>
  </si>
  <si>
    <t>Przychody z tytułu opłat i prowizji*:</t>
  </si>
  <si>
    <t>Fee and commission income*</t>
  </si>
  <si>
    <t>Koszty z tytułu opłat i prowizji*:</t>
  </si>
  <si>
    <t>Fee and commission expense*</t>
  </si>
  <si>
    <t>Koszty dotyczące odszkodowań kar i grzywien</t>
  </si>
  <si>
    <t>IIIQ 2018</t>
  </si>
  <si>
    <t>Z tytułu odzyskanych odszkodowań</t>
  </si>
  <si>
    <t>Recovered indemnities</t>
  </si>
  <si>
    <t xml:space="preserve">  - niebankowym podmiotom finansowym</t>
  </si>
  <si>
    <t xml:space="preserve">  - klientom indywidualnym</t>
  </si>
  <si>
    <t xml:space="preserve">  - podmiotom gospodarczym</t>
  </si>
  <si>
    <t xml:space="preserve"> - w tym rolnikom indywidualnym</t>
  </si>
  <si>
    <t xml:space="preserve">              including retail farmers</t>
  </si>
  <si>
    <t xml:space="preserve">  - instytucjom sektora budżetowego</t>
  </si>
  <si>
    <t xml:space="preserve">      public sector institutions</t>
  </si>
  <si>
    <t xml:space="preserve">  - naleznosci leasingowe</t>
  </si>
  <si>
    <t xml:space="preserve">      leasing receivables</t>
  </si>
  <si>
    <t>Dłużne papiery wartościowe dostępne do sprzedaży</t>
  </si>
  <si>
    <t>Debt securities available for sale</t>
  </si>
  <si>
    <t>Instrumenty pochodne w ramach rachunkowości zabezpieczeń wartości godziwej</t>
  </si>
  <si>
    <t>Amounts due from banks</t>
  </si>
  <si>
    <t>Loans and advances to customers measured at amortised cost, including:</t>
  </si>
  <si>
    <t>Niebankowym podmiotom finansowym</t>
  </si>
  <si>
    <t>Non-banking financial entities</t>
  </si>
  <si>
    <t xml:space="preserve"> - kredyty o charakterze bieżącym</t>
  </si>
  <si>
    <t xml:space="preserve"> - kredyty inwestycyjne</t>
  </si>
  <si>
    <t xml:space="preserve"> - investment loans</t>
  </si>
  <si>
    <t xml:space="preserve"> - kredyty pozostałe</t>
  </si>
  <si>
    <t xml:space="preserve"> - other loans</t>
  </si>
  <si>
    <t>Klientom indywidualnym</t>
  </si>
  <si>
    <t>Retail customers</t>
  </si>
  <si>
    <t xml:space="preserve"> - kredyty na nieruchomości</t>
  </si>
  <si>
    <t xml:space="preserve"> - mortgages</t>
  </si>
  <si>
    <t>Podmiotom gospodarczym</t>
  </si>
  <si>
    <t>Instytucjom sektora budżetowego</t>
  </si>
  <si>
    <t>Public sector institutions</t>
  </si>
  <si>
    <t>Należności leasingowe</t>
  </si>
  <si>
    <t>Lease receivables</t>
  </si>
  <si>
    <t>Kredyty i pożyczki brutto wyceniane wg zamortyzowanego kosztu, razem</t>
  </si>
  <si>
    <t>Total loans and advances to customers measured at amortised cost, gross</t>
  </si>
  <si>
    <t>Impairment allowance</t>
  </si>
  <si>
    <t>Kredyty i pożyczki netto wyceniane wg zamortyzowanego kosztu, razem</t>
  </si>
  <si>
    <t>Total loans and advances to customers measured at amortised cost, net</t>
  </si>
  <si>
    <t>Kredyty i pożyczki brutto</t>
  </si>
  <si>
    <t>Kredyty i pożyczki netto</t>
  </si>
  <si>
    <t>* W 3 kwartale 2018 roku dokonano zmiany sposobu prezentacji Kredytów i pożyczek brutto wycenianych wg zamortyzowanego kosztu. Dla zachowania porównywalności zmiana ta została przeprowadzona od 3 kwartału 2017 roku</t>
  </si>
  <si>
    <t xml:space="preserve">* In 3Q 2018 the Bank changed the presentation of Total loans and advances to customers measured at amortised cost. In order to maintain comparability the change was applied to all quarters starting from 3Q 2017. </t>
  </si>
  <si>
    <t>IVQ 2018</t>
  </si>
  <si>
    <t>Measurement of financial assets available for sale</t>
  </si>
  <si>
    <t>Korekta wartości godziwej pozycji zabezpieczanej i zabezpieczającej</t>
  </si>
  <si>
    <t>Zakupione papiery wartościowe z udzielonym przyrzeczeniem odkupu</t>
  </si>
  <si>
    <t>Reverse repo</t>
  </si>
  <si>
    <t>Zysk na okazyjnym nabyciu RBPL</t>
  </si>
  <si>
    <t>Gain from the bargain purchase of Core RBPL</t>
  </si>
  <si>
    <t>Kredyty brutto / Razem źródła finansowania**</t>
  </si>
  <si>
    <t>Gross loans / Total funding sources**</t>
  </si>
  <si>
    <t>** Źródła finansowania obejmują depozyty klientów, kredyty i pożyczki otrzymane, zobowiązania podporządkowane oraz zobowiązania z tytułu emisji dłużnych papierów wartościowych</t>
  </si>
  <si>
    <t>** Total funding sources cover clients' deposits, loans and advances received and debt securities issued</t>
  </si>
  <si>
    <t xml:space="preserve">         w tym Rolnikom indywidualnym</t>
  </si>
  <si>
    <t xml:space="preserve">      - kredyty o charakterze bieżącym</t>
  </si>
  <si>
    <t xml:space="preserve">      - kredyty inwestycyjne</t>
  </si>
  <si>
    <t xml:space="preserve">      - kredyty pozostałe</t>
  </si>
  <si>
    <t xml:space="preserve">          including Farmers</t>
  </si>
  <si>
    <t xml:space="preserve">       - investment loans</t>
  </si>
  <si>
    <t xml:space="preserve">       - other loans</t>
  </si>
  <si>
    <t>IQ 2019</t>
  </si>
  <si>
    <t>Zobowiązania z tytułu leasingu</t>
  </si>
  <si>
    <t>Lease liabilities</t>
  </si>
  <si>
    <t>Koszty z tytułu leasingu krótkoterm. i eksploatacji</t>
  </si>
  <si>
    <t>Short-term lease and operating costs</t>
  </si>
  <si>
    <t xml:space="preserve"> * Koszt ryzyka liczony na bazie kredytów brutto wycenianych wg zamortyzowanego kosztu</t>
  </si>
  <si>
    <t>Cost of Risk*</t>
  </si>
  <si>
    <t>Koszty ryzyka*</t>
  </si>
  <si>
    <t>* Cost of risk calculated based on gross loans measured at amortised cost</t>
  </si>
  <si>
    <t>Punkty Obsługi Klienta</t>
  </si>
  <si>
    <t>Customer Service Desks</t>
  </si>
  <si>
    <t>Branches</t>
  </si>
  <si>
    <t>IIQ 2019</t>
  </si>
  <si>
    <t>– od kredytów i pożyczek</t>
  </si>
  <si>
    <t>– loans and advances</t>
  </si>
  <si>
    <t>– od otrzymanych kredytów i pożyczek</t>
  </si>
  <si>
    <t>* * W 2 kwartale 2019 roku dokonano przesunięcia pomiędzy kosztami prowizji od kart, a kosztami pozostałych prowizji. Dla zachowania porównywalności zmiana ta została przeprowadzona dla wszystkich kwartałów 2018 roku</t>
  </si>
  <si>
    <t>– pozostałe prowizje**</t>
  </si>
  <si>
    <t>– z tytułu obsługi kart płatniczych i kredytowych**</t>
  </si>
  <si>
    <t>– payment and credit cards**</t>
  </si>
  <si>
    <t>Z tytułu utworzenia rezerw na sprawy sporne i pozostałe zobowiązania</t>
  </si>
  <si>
    <t>Podmioty gospodarcze</t>
  </si>
  <si>
    <t>Corporate customers</t>
  </si>
  <si>
    <t>Corporate customers:</t>
  </si>
  <si>
    <t xml:space="preserve">    corporate customers</t>
  </si>
  <si>
    <t xml:space="preserve">    retail customers</t>
  </si>
  <si>
    <t xml:space="preserve">    non-banking financial institutions</t>
  </si>
  <si>
    <t>IIIQ 2019</t>
  </si>
  <si>
    <t>IVQ 2019</t>
  </si>
  <si>
    <t>Interest expenses</t>
  </si>
  <si>
    <r>
      <t>31/12/2017</t>
    </r>
    <r>
      <rPr>
        <b/>
        <sz val="8"/>
        <color indexed="9"/>
        <rFont val="Calibri"/>
        <family val="2"/>
        <charset val="238"/>
      </rPr>
      <t>***</t>
    </r>
  </si>
  <si>
    <r>
      <t>IVQ 2017</t>
    </r>
    <r>
      <rPr>
        <b/>
        <sz val="8"/>
        <color indexed="9"/>
        <rFont val="Calibri"/>
        <family val="2"/>
        <charset val="238"/>
      </rPr>
      <t>***</t>
    </r>
  </si>
  <si>
    <t xml:space="preserve"> *** dane wg stanu na 31.12.2017 zweryfikowane zgodnie ze SF 2018</t>
  </si>
  <si>
    <t>*** data as at 31.12.2017 verified according to 2018 FS</t>
  </si>
  <si>
    <t>** W 3 kwartale 2018 roku dokonano zmiany sposobu prezentacji wyników z tytułu odsetek. Dla zachowania porównywalności zmiana ta została przeprowadzona dla wszystkich kwartałów 2017 roku</t>
  </si>
  <si>
    <t xml:space="preserve">** In 3Q 2018 the Bank changed the presentation of Net interest income. In order to maintain comparability the change was applied to all quarters of 2017. </t>
  </si>
  <si>
    <r>
      <t>30.09.2018</t>
    </r>
    <r>
      <rPr>
        <b/>
        <sz val="8"/>
        <color indexed="9"/>
        <rFont val="Calibri"/>
        <family val="2"/>
        <charset val="238"/>
      </rPr>
      <t>**</t>
    </r>
  </si>
  <si>
    <r>
      <t>IIIQ 2018</t>
    </r>
    <r>
      <rPr>
        <b/>
        <sz val="8"/>
        <color indexed="9"/>
        <rFont val="Calibri"/>
        <family val="2"/>
        <charset val="238"/>
      </rPr>
      <t>**</t>
    </r>
  </si>
  <si>
    <t>Koszty odsetek*</t>
  </si>
  <si>
    <t>Interest expense*</t>
  </si>
  <si>
    <t>IQ 2020</t>
  </si>
  <si>
    <t>31/12/2017***</t>
  </si>
  <si>
    <t>30.09.2018**</t>
  </si>
  <si>
    <t>IVQ 2017***</t>
  </si>
  <si>
    <t>IIIQ 2018**</t>
  </si>
  <si>
    <t>IIQ 2020</t>
  </si>
  <si>
    <t>Zatrudnienie w Grupie</t>
  </si>
  <si>
    <t>Staffing in Group</t>
  </si>
  <si>
    <t>IIIQ 2020</t>
  </si>
  <si>
    <t>30.092020</t>
  </si>
  <si>
    <t>Papiery wartościowe wyceniane wg wartości godziwej przez rachunek zysków i strat</t>
  </si>
  <si>
    <t xml:space="preserve">Securities measured at fair value through profit or loss </t>
  </si>
  <si>
    <t>Papiery wartościowe wyceniane wg wartości godziwej przez inne całkowite dochody</t>
  </si>
  <si>
    <t>Aktywa z tytułu bieżącego podatku dochodowego</t>
  </si>
  <si>
    <t>Amounts due to other banks</t>
  </si>
  <si>
    <t>Zobowiązania wobec innych banków</t>
  </si>
  <si>
    <t>In Q1 2020 new item added: "Impairment charges on other receivables " - Q1 and Q2 2020</t>
  </si>
  <si>
    <t>W 1 kw 2020 dodany nowy wiersz "Z tytułu utworzonych  odpisów aktualizujących wartość pozostałych należności" - 1 i 2 kw. 2020</t>
  </si>
  <si>
    <t>W 3 kwartale 2020 r. dokonano wyłączenia wyniku z rezerw na ryzyko prawne kredytów mieszkaniowych w CHF z kategorii pozostałych kosztów operacyjnych (podkategoria "Z tytułu utworzenia rezerw na sprawy sporne i pozostałe zobowiązania"). Dla zachowania porównywalności przesunięcia dokonano w 2020 i 2019 roku.</t>
  </si>
  <si>
    <t>Zobowiązania wobec Banku Centralnego</t>
  </si>
  <si>
    <t>Amounts due to the Central Bank</t>
  </si>
  <si>
    <t>In Q3 2020, the result from provisions for legal risk of CHF housing loans was excluded from the category of other operating expenses (item 'Provisions for litigation and claims, 
and other liabilities'). For the sake of comparability, the shift was made in 2020 and 2019.</t>
  </si>
  <si>
    <t>Wynik z tytułu rezerw na ryzyko prawne związane z kredytami walutowymi</t>
  </si>
  <si>
    <t>Result on provisions for legal risk related to foreign currency loans</t>
  </si>
  <si>
    <t>Other operating expenses</t>
  </si>
  <si>
    <t xml:space="preserve"> W 3 kwartale 2020 r. dokonano wyłączenia wyniku z rezerw na ryzyko prawne kredytów mieszkaniowych w CHF z kategorii pozostałych kosztów operacyjnych. Dla zachowania porównywalności przesunięcia dokonano w 2020 i 2019 roku.</t>
  </si>
  <si>
    <t xml:space="preserve"> In Q3 2020, the result from provisions for legal risk of CHF housing loans was excluded from the category of other operating expenses. For the sake of comparability, the shift was made in 2020 and 2019.</t>
  </si>
  <si>
    <t>Podstawowe dane finansowe 
BNP Paribas Bank Polska S.A.</t>
  </si>
  <si>
    <t>Key financial data of 
BNP Paribas Bank Polska S.A.</t>
  </si>
  <si>
    <t xml:space="preserve"> Dane finansowe począwszy od IV kwartału 2018 uwzględniają wyniki nabytej w dniu 31 października 2018 Podstawowej Działalności RBPL.</t>
  </si>
  <si>
    <t>Łączna kwota ekspozycji na ryzyko</t>
  </si>
  <si>
    <t>Total risk exposure</t>
  </si>
  <si>
    <t>Tier 1 Capital</t>
  </si>
  <si>
    <t>Razem fundusze własne Tier 1</t>
  </si>
  <si>
    <t>Tier I ratio (%)</t>
  </si>
  <si>
    <t>Współczynnik Tier I (%)</t>
  </si>
  <si>
    <t>Portfel razem</t>
  </si>
  <si>
    <t>Total portolio</t>
  </si>
  <si>
    <t>Klienci indywidualni</t>
  </si>
  <si>
    <t>Individual customers</t>
  </si>
  <si>
    <t>Exposure by indications of impairment (AC portfolio)</t>
  </si>
  <si>
    <t>Kredyty i pożyczki udzielone klientom indywidualnym, razem</t>
  </si>
  <si>
    <t>Loans and advances to individual customers, total</t>
  </si>
  <si>
    <t>Ekspozycje bez przesłanek utraty wartości (faza 1+2)</t>
  </si>
  <si>
    <t>Exposures without indications of impairment (stage 1+2)</t>
  </si>
  <si>
    <t>Impairment allowances on receivables</t>
  </si>
  <si>
    <t>Ekspozycje z rozpoznaną utratą wartości (faza 3)</t>
  </si>
  <si>
    <t>Impaired exposures (stage 3)</t>
  </si>
  <si>
    <t>Klienci instytucjonalni</t>
  </si>
  <si>
    <t>Institutional customers</t>
  </si>
  <si>
    <t>Kredyty i pożyczki udzielone klientom instytucjonalnym, razem</t>
  </si>
  <si>
    <t>Loans and advances to institutional customers, total</t>
  </si>
  <si>
    <t>Sprzedaż</t>
  </si>
  <si>
    <t>Sale</t>
  </si>
  <si>
    <t>kredyty mieszkaniowe</t>
  </si>
  <si>
    <t>mortgages</t>
  </si>
  <si>
    <t>kredyty gotówkowe</t>
  </si>
  <si>
    <t>cash loans</t>
  </si>
  <si>
    <t>kwartalnie (mln PLN)</t>
  </si>
  <si>
    <t>quarterly (PLN million)</t>
  </si>
  <si>
    <t>BANKOWOŚĆ DETALICZNA (narastająco)</t>
  </si>
  <si>
    <t>Wynik z tytułu prowizji</t>
  </si>
  <si>
    <t>Udział w zyskach (stratach) jednostek stowarzyszonych</t>
  </si>
  <si>
    <t>Pozostałe przychody i koszty operacyjne</t>
  </si>
  <si>
    <t>przychody odsetkowe zewnętrzne</t>
  </si>
  <si>
    <t>koszty odsetkowe zewnętrzne</t>
  </si>
  <si>
    <t>przychody odsetkowe wewnętrzne</t>
  </si>
  <si>
    <t>koszty odsetkowe wewnętrzne</t>
  </si>
  <si>
    <t>Wynik z działalnosci bankowej NBI</t>
  </si>
  <si>
    <t>Alokacja kosztów (wewnętrzne)</t>
  </si>
  <si>
    <t>Wynik segmentu</t>
  </si>
  <si>
    <t>Pozostałe przychody i koszty operacyjne*</t>
  </si>
  <si>
    <t>P&amp;L</t>
  </si>
  <si>
    <t>Rachunek zysków i strat</t>
  </si>
  <si>
    <t>BANKOWOŚĆ DETALICZNA (kwartalnie)</t>
  </si>
  <si>
    <t>BANKOWOŚĆ MSP (narastająco)</t>
  </si>
  <si>
    <t>BANKOWOŚĆ MSP (kwartalnie)</t>
  </si>
  <si>
    <t>BANKOWOŚĆ KORPORACYJNA (narastająco)</t>
  </si>
  <si>
    <t>BANKOWOŚĆ KORPORACYJNA (kwartalnie)</t>
  </si>
  <si>
    <t>Na podstawie noty segmentacyjnej za SF</t>
  </si>
  <si>
    <t>BANKOWOŚĆ CIB (narastająco)</t>
  </si>
  <si>
    <t>BANKOWOŚĆ CIB (kwartalnie)</t>
  </si>
  <si>
    <t>POZOSTAŁA DZIAŁALNOŚĆ (narastająco)</t>
  </si>
  <si>
    <t>POZOSTAŁA DZIAŁALNOŚĆ (kwartalnie)</t>
  </si>
  <si>
    <t>IVQ 2020</t>
  </si>
  <si>
    <t>Ekspozycje wg kryterium wystąpienia przesłanek utraty wartości (portfel AC)</t>
  </si>
  <si>
    <t>* W porównaniu do rocznego skonsolidowanego sprawozdania finansowego sporządzonego na 31.12.2019 r. Grupa  zmieniła sposób prezentacji: odpisów z tytułu niespłaconych prowizji przenosząc z poszczególnych pozycji przychodów z tytułu prowizji „z tytułu działalności kredytowej i leasingu”, „z tytułu obsługi rachunków”, „z tytułu pośrednictwa w sprzedaży produktów ubezpieczeniowych”, „pozostałych  prowizji ” do pozycji koszty z tytułu prowizji „pozostałe prowizje”. Dla celów porównywalności zmiana został dokonana dla wszystkich kwartałów 2020 roku i narastająco 2019 roku.</t>
  </si>
  <si>
    <t>* Compared to the annual consolidated financial statements prepared as at 31/12/2019, the Group has changed the presentation of: write-offs on unpaid commissions by transferring from individual items of income from commission "on credit and leasing activities", "on account maintenance", "for intermediation in the sale of insurance products","other commissions" to the item costs of commissions "other commissions". For the purposes of comparability, the change was made for all quarters of 2020 and 2019 cumulatively.</t>
  </si>
  <si>
    <t>Wybrane dane sprzedażowe</t>
  </si>
  <si>
    <t>Segmenty dzialalności</t>
  </si>
  <si>
    <t>Business lines</t>
  </si>
  <si>
    <t>Sales data</t>
  </si>
  <si>
    <t xml:space="preserve"> Starting from 4Q 2018, the financial data include the results of the Core Business of RBPL acquired on 31 October 2018.</t>
  </si>
  <si>
    <t>W 3 kwartale 2020 r. dokonano wyłączenia wyniku z rezerw na ryzyko prawne kredytów mieszkaniowych w CHF z kategorii pozostałych kosztów operacyjnych. 
Dla zachowania porównywalności przesunięcia dokonano w 2020 i 2019 roku.</t>
  </si>
  <si>
    <t>In Q3 2020, the result from provisions for legal risk of CHF housing loans was excluded from the category of other operating expenses. For the sake of comparability, 
the shift was made in 2020 and 2019.</t>
  </si>
  <si>
    <t>IQ 2021</t>
  </si>
  <si>
    <t>Wycena instrumentów pochodnych zabezpieczających przepływy pieniężne brutto</t>
  </si>
  <si>
    <t>Instrumenty pochodne w ramach rachunkowości zabezpieczeń przepływów pieniężnych</t>
  </si>
  <si>
    <t>Derivatives as part of cash flow hedge accounting</t>
  </si>
  <si>
    <t>Pozostałe związane z aktywami finansowymi</t>
  </si>
  <si>
    <t>Other related to financial assets</t>
  </si>
  <si>
    <t>Należności z tytułu bieżącego podatku dochodowego</t>
  </si>
  <si>
    <t>Obowiązkowa wpłata podmiotów objetych systemem gwarantowania (4 kw 2015)</t>
  </si>
  <si>
    <t xml:space="preserve">Statutory payment from entities included in the guarantee system (Q4 2015) </t>
  </si>
  <si>
    <t>W 1 kw. 2021 zmiana mapowania w kategoriach: koszty pracownicze, marketingu i pozostałe koszty rzeczowe. Dodatkowo opłata na Fundusz Wsparcia Kredytobiorców została zaprezentowana w ramach pozostałych kosztów rzeczowych. Zmian dokonano od 1 kw. 2020.</t>
  </si>
  <si>
    <t>In Q1 2021 change in mapping in the following categories: personnel, marketing and other non-personnel costs. Additionally, payment to the Borrower Support Fund presented in other non-personnel costs. Data corrected starting from Q1 2020.</t>
  </si>
  <si>
    <t>IIQ 2021</t>
  </si>
  <si>
    <t>*** dane wg stanu na 31.12.2017 zweryfikowane zgodnie ze SF 2018</t>
  </si>
  <si>
    <t>IIIQ 2021</t>
  </si>
  <si>
    <t>W 3 kwartale 2021 r. Grupa zmieniła sposób prezentacji kosztów z tytułu pośrednictwa sprzedaży produktów rozkładanych w czasie z zastosowaniem efektywnej stopy procentowej przenosząc z pozycji kosztów z tytułu odsetek do pozycji przychodów z tytułu odsetek od instrumentów finansowych wycenianych według zamortyzowanego kosztu. Dla zachowania porównywalności zmian dokonano w 2021 i 2020 roku.</t>
  </si>
  <si>
    <t>In Q3 2021 the Group changed the presentation of costs of brokerage concerning the sale of products spread over time using the effective interest rate by transferring from interest expense to interest income on financial instruments measured at amortised cost. For the sake of comparability, the shift was made in 2021 and 2020.</t>
  </si>
  <si>
    <t>Przychody z tytułu odsetek*</t>
  </si>
  <si>
    <t>Interest income*</t>
  </si>
  <si>
    <t>* In Q3 2021 the Group changed the presentation of costs of brokerage concerning the sale of products spread over time using the effective interest rate by transferring from interest expense to interest income on financial instruments measured at amortised cost. For the sake of comparability, the shift was made in 2021 and 2020.</t>
  </si>
  <si>
    <t>W 3 kwartale 2021 r. Grupa zmieniła sposób prezentacji kosztów z tytułu pośrednictwa sprzedaży produktów rozkładanych w czasie z zastosowaniem efektywnej stopy procentowej przenosząc je z pozycji kosztów z tytułu odsetek do pozycji przychodów z tytułu odsetek od instrumentów finansowych wycenianych według zamortyzowanego kosztu. Dla zachowania porównywalności zmian dokonano w 2021 i 2020 roku.</t>
  </si>
  <si>
    <t>* W 3 kwartale 2021 r. Grupa zmieniła sposób prezentacji kosztów z tytułu pośrednictwa sprzedaży produktów rozkładanych w czasie z zastosowaniem efektywnej stopy procentowej przenosząc je z pozycji kosztów z tytułu odsetek do pozycji przychodów z tytułu odsetek od instrumentów finansowych wycenianych według zamortyzowanego kosztu. Dla zachowania porównywalności zmian dokonano w 2021 i 2020 roku.</t>
  </si>
  <si>
    <t>IVQ 2021</t>
  </si>
  <si>
    <t>IQ 2022</t>
  </si>
  <si>
    <t>Pozycje, które nie mogą być przeklasyfikowane na zyski lub straty</t>
  </si>
  <si>
    <t>Deferred income tax on valuation of gross derivatives hedging cash flows</t>
  </si>
  <si>
    <t xml:space="preserve">Podatek odroczony od wyceny instrumentów pochodnych zabezpieczających przepływy pieniężne </t>
  </si>
  <si>
    <t>Podatek odroczony od wyceny aktywów finansowych wycenianych przez inne całkowite dochody</t>
  </si>
  <si>
    <t>Deferred income tax on the valuation of gross financial assets measured through other comprehensive income</t>
  </si>
  <si>
    <t>Pozycje, które mogą zostać przeklasyfikowane na zyski lub straty po spełnieniu określonych warunków</t>
  </si>
  <si>
    <t>Items that may be reclassified subsequently to profit or loss upon fulfilment of certain conditions</t>
  </si>
  <si>
    <t>Wycena aktywów finansowych wycenianych przez inne całkowite dochody brutto</t>
  </si>
  <si>
    <t>Wycena metodą aktuarialną świadczeń pracowniczych brutto</t>
  </si>
  <si>
    <t xml:space="preserve">Podatek odroczony od wyceny metodą aktuarialną świadczeń pracowniczych </t>
  </si>
  <si>
    <t>Measurement of gross financial assets measured at fair value through other comprehensive income</t>
  </si>
  <si>
    <t>Measurement of cash flow hedge accounting derivatives</t>
  </si>
  <si>
    <t>Deferred income tax on actuarial valuation of employee benefits</t>
  </si>
  <si>
    <t>Other comprehensive income (net)</t>
  </si>
  <si>
    <t>Securities purchased under repurchase agreements</t>
  </si>
  <si>
    <t>Instrumenty dłużne wyceniane wg wartości godziwej przez rachunek zysków i strat</t>
  </si>
  <si>
    <t>Instrumenty dłużne wyceniane wg wartości godziwej przez pozostałe całkowite dochody</t>
  </si>
  <si>
    <t>Securities sold subject to repurchase agreements</t>
  </si>
  <si>
    <t>– pośrednictwo w sprzedaży produktów i pozyskiwania klientów</t>
  </si>
  <si>
    <t>– loans, advances and leases</t>
  </si>
  <si>
    <t>– cash service</t>
  </si>
  <si>
    <t>– sale of products and customer acquisition</t>
  </si>
  <si>
    <t>– guarantees and documentary operations</t>
  </si>
  <si>
    <t>– asset management and brokerage operations</t>
  </si>
  <si>
    <t>Impairment allowance on other receivables</t>
  </si>
  <si>
    <t>On account of provisions for litigation and other liabilities</t>
  </si>
  <si>
    <t>Indemnities, penalties and fines</t>
  </si>
  <si>
    <t>Adjustment of fair value of hedging and hedged item</t>
  </si>
  <si>
    <t>Current tax liabilities</t>
  </si>
  <si>
    <t>Supplementary capital</t>
  </si>
  <si>
    <t xml:space="preserve"> - current account loans</t>
  </si>
  <si>
    <t xml:space="preserve">       - current account loans</t>
  </si>
  <si>
    <t>(15)</t>
  </si>
  <si>
    <t>(16)</t>
  </si>
  <si>
    <t>IIQ 2022</t>
  </si>
  <si>
    <t>Hedge accounting adjustments related to fair value of hedged and hedging items</t>
  </si>
  <si>
    <t>* dane za okres Q1 2021 - Q2 2022 przedstawione w ujęciu porównywalnym (po zmianie sposobu prezentacji dokonanej w I kw. 2022)</t>
  </si>
  <si>
    <t>Rachunek zysków i strat *</t>
  </si>
  <si>
    <t>Result on derecognition</t>
  </si>
  <si>
    <t>Wynik z tytułu zaprzestania ujmowania</t>
  </si>
  <si>
    <t xml:space="preserve">Wynik z tytułu zaprzestania ujmowania </t>
  </si>
  <si>
    <t xml:space="preserve">In Q2 2022, a new line: "Result on derecognition" was added to the statement of profit or loss </t>
  </si>
  <si>
    <t>IIIQ 2022</t>
  </si>
  <si>
    <t>Wynik z tytułu zaprzestania ujmowania aktywów/ pasywów</t>
  </si>
  <si>
    <t>Opłaty na System Ochrony Banków Komercyjnych</t>
  </si>
  <si>
    <t>IPS</t>
  </si>
  <si>
    <t>Z tytułu rozwiązanych  odpisów aktualizujących wartość pozostałych należności*</t>
  </si>
  <si>
    <t>Inne przychody operacyjne*</t>
  </si>
  <si>
    <t>W 1 kw 2020 dodany nowy wiersz "Z tytułu rozwiązanych  odpisów aktualizujących wartość pozostałych należności" - 1 i 2 kw. 2020</t>
  </si>
  <si>
    <t>In Q1 2020 new item added: "Release of write-offs on other receivables" - Q1 and Q2 2020</t>
  </si>
  <si>
    <t xml:space="preserve">** In 2Q 2019 the presentation of NF&amp;C costs was changed (shift between payment&amp;credit cards costs and other costs). In order to maintain comparability the change was applied to all quarters of 2018. </t>
  </si>
  <si>
    <t>Z tytułu utworzonych odpisów aktualizujących wartość pozostałych należności*</t>
  </si>
  <si>
    <t>Pozostałe koszty operacyjne*</t>
  </si>
  <si>
    <t xml:space="preserve">* In 3Q 2022 the presentation of "Other operating income" was changed (shift between "Other operating income" line and "Release of write-offs on other receivables" line). In order to maintain comparability the change was applied to all quarters of 2022. </t>
  </si>
  <si>
    <t>Impairment allowance on other receivables*</t>
  </si>
  <si>
    <t>Other operating income*</t>
  </si>
  <si>
    <t>Other operating expenses*</t>
  </si>
  <si>
    <t>Release of write-offs on other receivables*</t>
  </si>
  <si>
    <t>*  W 3 kwartale 2022 roku zmieniono prezentację "Pozostałych kosztów operacyjnych" (przesunięcie pomiędzy "Pozostałymi kosztami operacyjnymi", a "Kosztami z tytułu utworzonych  odpisów aktualizujących wartość pozostałych należności"). Dla zachowania porównywalności zmiana ta została przeprowadzona dla wszystkich kwartałów 2022 roku</t>
  </si>
  <si>
    <t>*  W 3 kwartale 2022 roku zmieniono prezentację "Pozostałych przychodów operacyjnych" (przesunięcie pomiędzy "Innymi przychodami operacyjnymi", a "Przychodami z tytułu rozwiązanych  odpisów aktualizujących wartość pozostałych należności"). Dla zachowania porównywalności zmiana ta została przeprowadzona dla wszystkich kwartałów 2022 roku</t>
  </si>
  <si>
    <t>W 2 kwartale 2022 r. dodany został nowy wiersz w rachunku zysków i strat: "Wynik z tytułu zaprzestania ujmowania aktywów / pasywów"</t>
  </si>
  <si>
    <t>W 3 kwartale 2022 roku zmieniono prezentację "Pozostałych przychodów operacyjnych" (przesunięcie pomiędzy "Innymi przychodami operacyjnymi", a "Przychodami z tytułu rozwiązanych  odpisów aktualizujących wartość pozostałych należności"). Dla zachowania porównywalności zmiana ta została przeprowadzona dla wszystkich kwartałów 2022 roku</t>
  </si>
  <si>
    <t xml:space="preserve">In 3Q 2022 the presentation of "Other operating income" was changed (shift between "Other operating income" line and "Release of write-offs on other receivables" line). In order to maintain comparability the change was applied to all quarters of 2022. </t>
  </si>
  <si>
    <t>W 3 kwartale 2022 roku zmieniono prezentację "Pozostałych kosztów operacyjnych" (przesunięcie pomiędzy "Pozostałymi kosztami operacyjnymi", a "Kosztami z tytułu utworzonych  odpisów aktualizujących wartość pozostałych należności"). Dla zachowania porównywalności zmiana ta została przeprowadzona dla wszystkich kwartałów 2022 roku</t>
  </si>
  <si>
    <t xml:space="preserve">In 3Q 2022 the presentation of "Other operating expenses" was changed (shift between "Other operating expenses" line and "Impairment allowance on other receivables" line). In order to maintain comparability the change was applied to all quarters of 2022. </t>
  </si>
  <si>
    <t xml:space="preserve">* In 3Q 2022 the presentation of "Other operating expenses" was changed (shift between "Other operating expenses" line and "Impairment allowance on other receivables" line). In order to maintain comparability the change was applied to all quarters of 2022. </t>
  </si>
  <si>
    <t>W 3 kw. 2022 rozdzielono koszty opłat na BFG oraz System Ochrony Banków Komercyjnych</t>
  </si>
  <si>
    <t>In Q 3 2022 Bank Guarantee Fund fee and IPS fee were separated</t>
  </si>
  <si>
    <t>In Q 3 2022 Bank Guarantee Fund fee line and IPS fee line were separated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</si>
</sst>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_(* #,##0_);_(* \(#,##0\);_(* &quot;-&quot;??_);_(@_)"/>
    <numFmt numFmtId="165" formatCode="_(* #,##0.0%_);_(* \(#,##0.0%\);_(* &quot;-&quot;??_);_(@_)"/>
    <numFmt numFmtId="166" formatCode="dd\/mm\/yyyy"/>
    <numFmt numFmtId="167" formatCode="0.0%"/>
    <numFmt numFmtId="168" formatCode="_(* #,##0.000_);_(* \(#,##0.000\);_(* &quot;-&quot;??_);_(@_)"/>
    <numFmt numFmtId="169" formatCode="_(* #,##0.0000_);_(* \(#,##0.0000\);_(* &quot;-&quot;??_);_(@_)"/>
    <numFmt numFmtId="170" formatCode="_-* #,##0_-;\-* #,##0_-;_-* &quot;-&quot;??_-;_-@_-"/>
    <numFmt numFmtId="171" formatCode="_(* #,##0.00%_);_(* \(#,##0.00%\);_(* &quot;-&quot;??_);_(@_)"/>
    <numFmt numFmtId="172" formatCode="#,##0.00_ ;\-#,##0.00\ "/>
  </numFmts>
  <fonts count="70">
    <font>
      <sz val="11"/>
      <color theme="1"/>
      <name val="Calibri"/>
      <family val="2"/>
      <charset val="238"/>
      <scheme val="minor"/>
    </font>
    <font>
      <u/>
      <sz val="9.35"/>
      <color theme="10"/>
      <name val="Czcionka tekstu podstawowego"/>
      <family val="2"/>
      <charset val="238"/>
    </font>
    <font>
      <u/>
      <sz val="9.35"/>
      <color rgb="FF177B57"/>
      <name val="Czcionka tekstu podstawowego"/>
      <family val="2"/>
      <charset val="238"/>
    </font>
    <font>
      <sz val="11"/>
      <color rgb="FF177B57"/>
      <name val="Tahoma"/>
      <family val="2"/>
      <charset val="238"/>
    </font>
    <font>
      <sz val="11"/>
      <color indexed="8"/>
      <name val="Tahoma"/>
      <family val="2"/>
      <charset val="238"/>
    </font>
    <font>
      <sz val="11"/>
      <name val="Tahoma"/>
      <family val="2"/>
      <charset val="238"/>
    </font>
    <font>
      <sz val="11"/>
      <color indexed="8"/>
      <name val="Czcionka tekstu podstawowego"/>
      <family val="2"/>
      <charset val="238"/>
    </font>
    <font>
      <sz val="10"/>
      <color indexed="8"/>
      <name val="Tahoma"/>
      <family val="2"/>
      <charset val="238"/>
    </font>
    <font>
      <i/>
      <sz val="10"/>
      <color indexed="8"/>
      <name val="Tahoma"/>
      <family val="2"/>
      <charset val="238"/>
    </font>
    <font>
      <i/>
      <sz val="10"/>
      <name val="Tahoma"/>
      <family val="2"/>
      <charset val="238"/>
    </font>
    <font>
      <b/>
      <sz val="11"/>
      <color indexed="8"/>
      <name val="Calibri"/>
      <family val="2"/>
      <charset val="238"/>
    </font>
    <font>
      <b/>
      <u/>
      <sz val="11"/>
      <color indexed="9"/>
      <name val="Calibri"/>
      <family val="2"/>
      <charset val="238"/>
    </font>
    <font>
      <b/>
      <sz val="11"/>
      <color indexed="9"/>
      <name val="Calibri"/>
      <family val="2"/>
      <charset val="238"/>
    </font>
    <font>
      <b/>
      <sz val="10"/>
      <color indexed="8"/>
      <name val="Tahoma"/>
      <family val="2"/>
      <charset val="238"/>
    </font>
    <font>
      <b/>
      <sz val="10"/>
      <color rgb="FF177B57"/>
      <name val="Tahoma"/>
      <family val="2"/>
      <charset val="238"/>
    </font>
    <font>
      <sz val="9"/>
      <color theme="1" tint="0.499984740745262"/>
      <name val="Tahoma"/>
      <family val="2"/>
      <charset val="238"/>
    </font>
    <font>
      <b/>
      <sz val="10"/>
      <color theme="1"/>
      <name val="Tahoma"/>
      <family val="2"/>
      <charset val="238"/>
    </font>
    <font>
      <b/>
      <sz val="10"/>
      <name val="Tahoma"/>
      <family val="2"/>
      <charset val="238"/>
    </font>
    <font>
      <b/>
      <i/>
      <sz val="9"/>
      <name val="Tahoma"/>
      <family val="2"/>
      <charset val="238"/>
    </font>
    <font>
      <sz val="10"/>
      <name val="Tahoma"/>
      <family val="2"/>
      <charset val="238"/>
    </font>
    <font>
      <b/>
      <i/>
      <sz val="9"/>
      <color indexed="8"/>
      <name val="Tahoma"/>
      <family val="2"/>
      <charset val="238"/>
    </font>
    <font>
      <sz val="11"/>
      <color indexed="62"/>
      <name val="Tahoma"/>
      <family val="2"/>
      <charset val="238"/>
    </font>
    <font>
      <i/>
      <sz val="8"/>
      <name val="Tahoma"/>
      <family val="2"/>
      <charset val="238"/>
    </font>
    <font>
      <sz val="10"/>
      <color theme="1"/>
      <name val="Tahoma"/>
      <family val="2"/>
      <charset val="238"/>
    </font>
    <font>
      <u/>
      <sz val="9.35"/>
      <color indexed="12"/>
      <name val="Tahoma"/>
      <family val="2"/>
      <charset val="238"/>
    </font>
    <font>
      <sz val="11"/>
      <color indexed="8"/>
      <name val="Calibri"/>
      <family val="2"/>
      <charset val="238"/>
    </font>
    <font>
      <b/>
      <sz val="11"/>
      <name val="Calibri"/>
      <family val="2"/>
      <charset val="238"/>
    </font>
    <font>
      <b/>
      <sz val="11"/>
      <color indexed="8"/>
      <name val="Czcionka tekstu podstawowego"/>
      <family val="2"/>
      <charset val="238"/>
    </font>
    <font>
      <i/>
      <sz val="8"/>
      <color indexed="8"/>
      <name val="Tahoma"/>
      <family val="2"/>
      <charset val="238"/>
    </font>
    <font>
      <sz val="11"/>
      <name val="Czcionka tekstu podstawowego"/>
      <family val="2"/>
      <charset val="238"/>
    </font>
    <font>
      <b/>
      <u/>
      <sz val="10"/>
      <color indexed="8"/>
      <name val="Tahoma"/>
      <family val="2"/>
      <charset val="238"/>
    </font>
    <font>
      <sz val="10"/>
      <color indexed="8"/>
      <name val="Arial"/>
      <family val="2"/>
      <charset val="238"/>
    </font>
    <font>
      <b/>
      <u/>
      <sz val="10"/>
      <name val="Tahoma"/>
      <family val="2"/>
      <charset val="238"/>
    </font>
    <font>
      <b/>
      <sz val="12"/>
      <color indexed="8"/>
      <name val="Calibri"/>
      <family val="2"/>
      <charset val="238"/>
    </font>
    <font>
      <sz val="11"/>
      <color rgb="FFFF0000"/>
      <name val="Tahoma"/>
      <family val="2"/>
      <charset val="238"/>
    </font>
    <font>
      <sz val="10"/>
      <color indexed="62"/>
      <name val="Tahoma"/>
      <family val="2"/>
      <charset val="238"/>
    </font>
    <font>
      <b/>
      <sz val="14"/>
      <color indexed="8"/>
      <name val="Tahoma"/>
      <family val="2"/>
      <charset val="238"/>
    </font>
    <font>
      <b/>
      <sz val="14"/>
      <name val="Tahoma"/>
      <family val="2"/>
      <charset val="238"/>
    </font>
    <font>
      <b/>
      <u/>
      <sz val="11"/>
      <color theme="0"/>
      <name val="Tahoma"/>
      <family val="2"/>
      <charset val="238"/>
    </font>
    <font>
      <sz val="11"/>
      <color theme="1"/>
      <name val="Czcionka tekstu podstawowego"/>
      <family val="2"/>
      <charset val="238"/>
    </font>
    <font>
      <b/>
      <sz val="9"/>
      <color theme="0"/>
      <name val="Tahoma"/>
      <family val="2"/>
      <charset val="238"/>
    </font>
    <font>
      <b/>
      <sz val="9"/>
      <color theme="0" tint="-0.499984740745262"/>
      <name val="Tahoma"/>
      <family val="2"/>
      <charset val="238"/>
    </font>
    <font>
      <sz val="9"/>
      <color theme="0"/>
      <name val="Tahoma"/>
      <family val="2"/>
      <charset val="238"/>
    </font>
    <font>
      <sz val="9"/>
      <color theme="0" tint="-0.499984740745262"/>
      <name val="Tahoma"/>
      <family val="2"/>
      <charset val="238"/>
    </font>
    <font>
      <b/>
      <sz val="11"/>
      <color rgb="FF177B57"/>
      <name val="Calibri"/>
      <family val="2"/>
      <charset val="238"/>
    </font>
    <font>
      <b/>
      <sz val="12"/>
      <color rgb="FF177B57"/>
      <name val="Calibri"/>
      <family val="2"/>
      <charset val="238"/>
    </font>
    <font>
      <sz val="9"/>
      <name val="Tahoma"/>
      <family val="2"/>
      <charset val="238"/>
    </font>
    <font>
      <sz val="10"/>
      <color theme="1"/>
      <name val="Calibri"/>
      <family val="2"/>
      <charset val="238"/>
    </font>
    <font>
      <b/>
      <sz val="11"/>
      <color theme="1"/>
      <name val="Calibri"/>
      <family val="2"/>
      <charset val="238"/>
      <scheme val="minor"/>
    </font>
    <font>
      <sz val="9"/>
      <color indexed="62"/>
      <name val="Tahoma"/>
      <family val="2"/>
      <charset val="238"/>
    </font>
    <font>
      <b/>
      <sz val="11"/>
      <color theme="0"/>
      <name val="Calibri"/>
      <family val="2"/>
      <charset val="238"/>
    </font>
    <font>
      <sz val="10"/>
      <color theme="0"/>
      <name val="Tahoma"/>
      <family val="2"/>
      <charset val="238"/>
    </font>
    <font>
      <sz val="10"/>
      <color rgb="FFFF0000"/>
      <name val="Tahoma"/>
      <family val="2"/>
      <charset val="238"/>
    </font>
    <font>
      <i/>
      <sz val="7"/>
      <color rgb="FF3C4245"/>
      <name val="Arial"/>
      <family val="2"/>
      <charset val="238"/>
    </font>
    <font>
      <b/>
      <sz val="14"/>
      <color theme="3"/>
      <name val="Tahoma"/>
      <family val="2"/>
      <charset val="238"/>
    </font>
    <font>
      <i/>
      <sz val="10"/>
      <color rgb="FF0070C0"/>
      <name val="Arial"/>
      <family val="2"/>
      <charset val="238"/>
    </font>
    <font>
      <sz val="10"/>
      <color rgb="FF0070C0"/>
      <name val="Tahoma"/>
      <family val="2"/>
      <charset val="238"/>
    </font>
    <font>
      <b/>
      <sz val="8"/>
      <color indexed="9"/>
      <name val="Calibri"/>
      <family val="2"/>
      <charset val="238"/>
    </font>
    <font>
      <i/>
      <sz val="10"/>
      <name val="Arial"/>
      <family val="2"/>
      <charset val="238"/>
    </font>
    <font>
      <sz val="11"/>
      <color theme="1"/>
      <name val="Calibri"/>
      <family val="2"/>
      <charset val="238"/>
      <scheme val="minor"/>
    </font>
    <font>
      <b/>
      <sz val="12"/>
      <color indexed="8"/>
      <name val="Tahoma"/>
      <family val="2"/>
      <charset val="238"/>
    </font>
    <font>
      <b/>
      <sz val="12"/>
      <color theme="1"/>
      <name val="Calibri"/>
      <family val="2"/>
      <charset val="238"/>
      <scheme val="minor"/>
    </font>
    <font>
      <b/>
      <sz val="9"/>
      <name val="Tahoma"/>
      <family val="2"/>
      <charset val="238"/>
    </font>
    <font>
      <b/>
      <sz val="12"/>
      <color theme="1"/>
      <name val="Tahoma"/>
      <family val="2"/>
      <charset val="238"/>
    </font>
    <font>
      <b/>
      <sz val="9"/>
      <color rgb="FF0070C0"/>
      <name val="Tahoma"/>
      <family val="2"/>
      <charset val="238"/>
    </font>
    <font>
      <sz val="9"/>
      <color rgb="FF0070C0"/>
      <name val="Tahoma"/>
      <family val="2"/>
      <charset val="238"/>
    </font>
    <font>
      <i/>
      <sz val="11"/>
      <color theme="1"/>
      <name val="Calibri"/>
      <family val="2"/>
      <charset val="238"/>
      <scheme val="minor"/>
    </font>
    <font>
      <i/>
      <sz val="11"/>
      <color indexed="8"/>
      <name val="Tahoma"/>
      <family val="2"/>
      <charset val="238"/>
    </font>
    <font>
      <b/>
      <sz val="10"/>
      <color rgb="FF0070C0"/>
      <name val="Tahoma"/>
      <family val="2"/>
      <charset val="238"/>
    </font>
    <font>
      <sz val="10"/>
      <color rgb="FF0070C0"/>
      <name val="Arial"/>
      <family val="2"/>
      <charset val="238"/>
    </font>
  </fonts>
  <fills count="10">
    <fill>
      <patternFill patternType="none"/>
    </fill>
    <fill>
      <patternFill patternType="gray125"/>
    </fill>
    <fill>
      <patternFill patternType="solid">
        <fgColor rgb="FF177B57"/>
        <bgColor indexed="64"/>
      </patternFill>
    </fill>
    <fill>
      <patternFill patternType="solid">
        <fgColor indexed="9"/>
        <bgColor indexed="64"/>
      </patternFill>
    </fill>
    <fill>
      <patternFill patternType="solid">
        <fgColor theme="0"/>
        <bgColor indexed="64"/>
      </patternFill>
    </fill>
    <fill>
      <patternFill patternType="solid">
        <fgColor rgb="FF0070C0"/>
        <bgColor indexed="64"/>
      </patternFill>
    </fill>
    <fill>
      <patternFill patternType="solid">
        <fgColor theme="4" tint="0.79998168889431442"/>
        <bgColor indexed="64"/>
      </patternFill>
    </fill>
    <fill>
      <patternFill patternType="solid">
        <fgColor rgb="FFDCE6F1"/>
        <bgColor indexed="64"/>
      </patternFill>
    </fill>
    <fill>
      <patternFill patternType="solid">
        <fgColor rgb="FFC6E0B4"/>
        <bgColor indexed="64"/>
      </patternFill>
    </fill>
    <fill>
      <patternFill patternType="solid">
        <fgColor rgb="FFB2E0B4"/>
        <bgColor indexed="64"/>
      </patternFill>
    </fill>
  </fills>
  <borders count="12">
    <border>
      <left/>
      <right/>
      <top/>
      <bottom/>
      <diagonal/>
    </border>
    <border>
      <left/>
      <right/>
      <top/>
      <bottom style="thin">
        <color indexed="49"/>
      </bottom>
      <diagonal/>
    </border>
    <border>
      <left style="thick">
        <color indexed="9"/>
      </left>
      <right style="thick">
        <color indexed="9"/>
      </right>
      <top/>
      <bottom style="thin">
        <color indexed="49"/>
      </bottom>
      <diagonal/>
    </border>
    <border>
      <left/>
      <right/>
      <top/>
      <bottom style="hair">
        <color indexed="64"/>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right/>
      <top style="double">
        <color indexed="64"/>
      </top>
      <bottom/>
      <diagonal/>
    </border>
    <border>
      <left/>
      <right/>
      <top style="thin">
        <color auto="1"/>
      </top>
      <bottom/>
      <diagonal/>
    </border>
    <border>
      <left/>
      <right/>
      <top/>
      <bottom style="thin">
        <color indexed="49"/>
      </bottom>
      <diagonal/>
    </border>
    <border>
      <left style="thick">
        <color indexed="9"/>
      </left>
      <right style="thick">
        <color indexed="9"/>
      </right>
      <top/>
      <bottom style="thin">
        <color indexed="49"/>
      </bottom>
      <diagonal/>
    </border>
    <border>
      <left/>
      <right/>
      <top style="thin">
        <color auto="1"/>
      </top>
      <bottom style="thin">
        <color auto="1"/>
      </bottom>
      <diagonal/>
    </border>
  </borders>
  <cellStyleXfs count="8">
    <xf numFmtId="0" fontId="0" fillId="0" borderId="0"/>
    <xf numFmtId="0" fontId="1" fillId="0" borderId="0" applyNumberFormat="0" applyFill="0" applyBorder="0" applyAlignment="0" applyProtection="0">
      <alignment vertical="top"/>
      <protection locked="0"/>
    </xf>
    <xf numFmtId="43" fontId="6" fillId="0" borderId="0" applyFont="0" applyFill="0" applyBorder="0" applyAlignment="0" applyProtection="0"/>
    <xf numFmtId="0" fontId="39" fillId="0" borderId="0"/>
    <xf numFmtId="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9" fontId="59" fillId="0" borderId="0" applyFont="0" applyFill="0" applyBorder="0" applyAlignment="0" applyProtection="0"/>
  </cellStyleXfs>
  <cellXfs count="382">
    <xf numFmtId="0" fontId="0" fillId="0" borderId="0" xfId="0"/>
    <xf numFmtId="0" fontId="3" fillId="0" borderId="0" xfId="0" applyFont="1"/>
    <xf numFmtId="0" fontId="4" fillId="0" borderId="0" xfId="0" applyFont="1"/>
    <xf numFmtId="0" fontId="5" fillId="0" borderId="0" xfId="0" applyFont="1"/>
    <xf numFmtId="164" fontId="4" fillId="0" borderId="0" xfId="0" applyNumberFormat="1" applyFont="1"/>
    <xf numFmtId="0" fontId="8" fillId="0" borderId="0" xfId="0" applyFont="1" applyAlignment="1">
      <alignment vertical="top" wrapText="1"/>
    </xf>
    <xf numFmtId="0" fontId="9" fillId="0" borderId="0" xfId="0" applyFont="1" applyAlignment="1">
      <alignment horizontal="left" vertical="top" wrapText="1"/>
    </xf>
    <xf numFmtId="0" fontId="11" fillId="2" borderId="1" xfId="0" applyFont="1" applyFill="1" applyBorder="1" applyAlignment="1">
      <alignment horizontal="left" vertical="center" indent="1"/>
    </xf>
    <xf numFmtId="166" fontId="12" fillId="2" borderId="2" xfId="0" applyNumberFormat="1" applyFont="1" applyFill="1" applyBorder="1" applyAlignment="1">
      <alignment horizontal="center" vertical="center" wrapText="1"/>
    </xf>
    <xf numFmtId="0" fontId="7" fillId="0" borderId="0" xfId="0" applyFont="1" applyAlignment="1">
      <alignment horizontal="left" vertical="top" wrapText="1" indent="1"/>
    </xf>
    <xf numFmtId="0" fontId="4" fillId="0" borderId="0" xfId="0" applyFont="1" applyFill="1"/>
    <xf numFmtId="0" fontId="13" fillId="0" borderId="0" xfId="0" applyFont="1" applyAlignment="1">
      <alignment horizontal="left" vertical="top" wrapText="1" indent="1"/>
    </xf>
    <xf numFmtId="0" fontId="1" fillId="0" borderId="0" xfId="1" applyFill="1" applyAlignment="1" applyProtection="1"/>
    <xf numFmtId="0" fontId="9" fillId="0" borderId="0" xfId="0" applyFont="1" applyAlignment="1">
      <alignment horizontal="left" vertical="top" wrapText="1" indent="1"/>
    </xf>
    <xf numFmtId="0" fontId="10" fillId="0" borderId="0" xfId="0" applyFont="1" applyAlignment="1"/>
    <xf numFmtId="0" fontId="11" fillId="2" borderId="1" xfId="0" applyFont="1" applyFill="1" applyBorder="1" applyAlignment="1">
      <alignment horizontal="left" vertical="center" wrapText="1"/>
    </xf>
    <xf numFmtId="0" fontId="5" fillId="0" borderId="0" xfId="0" applyFont="1" applyAlignment="1">
      <alignment vertical="center"/>
    </xf>
    <xf numFmtId="0" fontId="4" fillId="0" borderId="0" xfId="0" applyFont="1" applyAlignment="1">
      <alignment vertical="center"/>
    </xf>
    <xf numFmtId="0" fontId="5" fillId="0" borderId="0" xfId="0" applyFont="1" applyFill="1" applyAlignment="1">
      <alignment horizontal="left" indent="1"/>
    </xf>
    <xf numFmtId="0" fontId="17" fillId="0" borderId="0" xfId="0" applyFont="1" applyFill="1" applyAlignment="1">
      <alignment horizontal="left" vertical="top" wrapText="1" indent="1"/>
    </xf>
    <xf numFmtId="0" fontId="18" fillId="0" borderId="0" xfId="0" applyFont="1" applyFill="1" applyAlignment="1">
      <alignment horizontal="left" vertical="top" wrapText="1" indent="1"/>
    </xf>
    <xf numFmtId="0" fontId="19" fillId="0" borderId="0" xfId="0" applyFont="1" applyFill="1" applyAlignment="1">
      <alignment horizontal="left" vertical="top" wrapText="1" indent="1"/>
    </xf>
    <xf numFmtId="0" fontId="7" fillId="0" borderId="0" xfId="0" applyFont="1" applyFill="1" applyAlignment="1">
      <alignment horizontal="left" vertical="top" wrapText="1" indent="1"/>
    </xf>
    <xf numFmtId="164" fontId="7" fillId="0" borderId="4" xfId="2" applyNumberFormat="1" applyFont="1" applyFill="1" applyBorder="1" applyAlignment="1">
      <alignment horizontal="right" vertical="top"/>
    </xf>
    <xf numFmtId="164" fontId="7" fillId="0" borderId="0" xfId="2" applyNumberFormat="1" applyFont="1" applyFill="1" applyBorder="1" applyAlignment="1">
      <alignment horizontal="right" vertical="top"/>
    </xf>
    <xf numFmtId="164" fontId="13" fillId="0" borderId="0" xfId="2" applyNumberFormat="1" applyFont="1" applyFill="1" applyBorder="1" applyAlignment="1">
      <alignment horizontal="right" vertical="top"/>
    </xf>
    <xf numFmtId="165" fontId="7" fillId="0" borderId="0" xfId="2" applyNumberFormat="1" applyFont="1" applyFill="1" applyBorder="1" applyAlignment="1">
      <alignment horizontal="right" vertical="top"/>
    </xf>
    <xf numFmtId="0" fontId="17" fillId="0" borderId="0" xfId="0" applyFont="1" applyFill="1" applyAlignment="1">
      <alignment horizontal="left" wrapText="1" indent="1"/>
    </xf>
    <xf numFmtId="0" fontId="5" fillId="0" borderId="0" xfId="0" applyFont="1" applyAlignment="1">
      <alignment horizontal="left" indent="1"/>
    </xf>
    <xf numFmtId="0" fontId="4" fillId="0" borderId="0" xfId="0" applyFont="1" applyBorder="1"/>
    <xf numFmtId="164" fontId="1" fillId="0" borderId="0" xfId="1" applyNumberFormat="1" applyFill="1" applyAlignment="1" applyProtection="1"/>
    <xf numFmtId="0" fontId="11" fillId="2" borderId="1" xfId="0" applyFont="1" applyFill="1" applyBorder="1" applyAlignment="1">
      <alignment horizontal="left" vertical="center" wrapText="1" indent="1"/>
    </xf>
    <xf numFmtId="0" fontId="13" fillId="0" borderId="0" xfId="0" applyFont="1" applyFill="1" applyAlignment="1">
      <alignment horizontal="left" vertical="top" wrapText="1" indent="1"/>
    </xf>
    <xf numFmtId="0" fontId="7" fillId="0" borderId="0" xfId="0" applyFont="1"/>
    <xf numFmtId="165" fontId="7" fillId="0" borderId="0" xfId="2" applyNumberFormat="1" applyFont="1" applyFill="1" applyBorder="1" applyAlignment="1">
      <alignment vertical="top"/>
    </xf>
    <xf numFmtId="164" fontId="7" fillId="0" borderId="3" xfId="2" applyNumberFormat="1" applyFont="1" applyFill="1" applyBorder="1" applyAlignment="1">
      <alignment horizontal="right" vertical="top"/>
    </xf>
    <xf numFmtId="0" fontId="7" fillId="0" borderId="0" xfId="0" applyFont="1" applyFill="1" applyAlignment="1">
      <alignment horizontal="left" vertical="top" wrapText="1" indent="2"/>
    </xf>
    <xf numFmtId="164" fontId="13" fillId="0" borderId="6" xfId="2" applyNumberFormat="1" applyFont="1" applyFill="1" applyBorder="1" applyAlignment="1">
      <alignment horizontal="right" vertical="top"/>
    </xf>
    <xf numFmtId="0" fontId="5" fillId="3" borderId="0" xfId="0" applyFont="1" applyFill="1" applyAlignment="1">
      <alignment horizontal="left" indent="1"/>
    </xf>
    <xf numFmtId="164" fontId="7" fillId="3" borderId="0" xfId="2" applyNumberFormat="1" applyFont="1" applyFill="1" applyBorder="1" applyAlignment="1">
      <alignment horizontal="right" vertical="top"/>
    </xf>
    <xf numFmtId="0" fontId="4" fillId="3" borderId="0" xfId="0" applyFont="1" applyFill="1"/>
    <xf numFmtId="0" fontId="21" fillId="0" borderId="0" xfId="0" applyFont="1"/>
    <xf numFmtId="164" fontId="21" fillId="0" borderId="0" xfId="0" applyNumberFormat="1" applyFont="1"/>
    <xf numFmtId="0" fontId="1" fillId="0" borderId="0" xfId="1" applyAlignment="1" applyProtection="1"/>
    <xf numFmtId="0" fontId="4" fillId="0" borderId="0" xfId="0" applyFont="1" applyFill="1" applyBorder="1" applyAlignment="1">
      <alignment vertical="top"/>
    </xf>
    <xf numFmtId="0" fontId="7" fillId="0" borderId="0" xfId="0" applyFont="1" applyAlignment="1">
      <alignment horizontal="left" vertical="top" wrapText="1" indent="2"/>
    </xf>
    <xf numFmtId="0" fontId="7" fillId="0" borderId="0" xfId="0" applyFont="1" applyAlignment="1">
      <alignment horizontal="left" vertical="top" indent="2"/>
    </xf>
    <xf numFmtId="0" fontId="7" fillId="0" borderId="0" xfId="0" applyFont="1" applyFill="1" applyAlignment="1">
      <alignment horizontal="left" vertical="top" indent="2"/>
    </xf>
    <xf numFmtId="164" fontId="7" fillId="0" borderId="0" xfId="0" applyNumberFormat="1" applyFont="1" applyFill="1" applyBorder="1" applyAlignment="1">
      <alignment horizontal="right" vertical="top" wrapText="1"/>
    </xf>
    <xf numFmtId="164" fontId="9" fillId="0" borderId="0" xfId="0" applyNumberFormat="1" applyFont="1" applyAlignment="1">
      <alignment horizontal="left" vertical="top" wrapText="1" indent="1"/>
    </xf>
    <xf numFmtId="164" fontId="7" fillId="0" borderId="0" xfId="2" applyNumberFormat="1" applyFont="1" applyFill="1" applyBorder="1" applyAlignment="1">
      <alignment horizontal="right" vertical="center"/>
    </xf>
    <xf numFmtId="164" fontId="7" fillId="0" borderId="0" xfId="2" applyNumberFormat="1" applyFont="1" applyFill="1" applyBorder="1" applyAlignment="1">
      <alignment horizontal="center" vertical="top"/>
    </xf>
    <xf numFmtId="169" fontId="9" fillId="0" borderId="0" xfId="0" applyNumberFormat="1" applyFont="1" applyAlignment="1">
      <alignment horizontal="left" vertical="top" wrapText="1" indent="1"/>
    </xf>
    <xf numFmtId="164" fontId="23" fillId="0" borderId="0" xfId="2" applyNumberFormat="1" applyFont="1" applyFill="1" applyBorder="1" applyAlignment="1">
      <alignment horizontal="right" vertical="top"/>
    </xf>
    <xf numFmtId="0" fontId="0" fillId="0" borderId="0" xfId="0" applyFill="1"/>
    <xf numFmtId="164" fontId="8" fillId="0" borderId="0" xfId="2" applyNumberFormat="1" applyFont="1" applyFill="1" applyBorder="1" applyAlignment="1">
      <alignment horizontal="right" vertical="top"/>
    </xf>
    <xf numFmtId="164" fontId="4" fillId="0" borderId="0" xfId="0" applyNumberFormat="1" applyFont="1" applyFill="1" applyBorder="1" applyAlignment="1">
      <alignment vertical="top"/>
    </xf>
    <xf numFmtId="0" fontId="24" fillId="0" borderId="0" xfId="1" applyFont="1" applyFill="1" applyAlignment="1" applyProtection="1"/>
    <xf numFmtId="0" fontId="8" fillId="0" borderId="0" xfId="0" applyFont="1" applyAlignment="1">
      <alignment wrapText="1"/>
    </xf>
    <xf numFmtId="0" fontId="9" fillId="0" borderId="0" xfId="0" applyFont="1" applyAlignment="1">
      <alignment wrapText="1"/>
    </xf>
    <xf numFmtId="0" fontId="22" fillId="0" borderId="0" xfId="0" applyFont="1" applyAlignment="1">
      <alignment wrapText="1"/>
    </xf>
    <xf numFmtId="0" fontId="25" fillId="0" borderId="0" xfId="0" applyFont="1"/>
    <xf numFmtId="0" fontId="11" fillId="2" borderId="1" xfId="0" applyFont="1" applyFill="1" applyBorder="1" applyAlignment="1">
      <alignment vertical="center" wrapText="1"/>
    </xf>
    <xf numFmtId="0" fontId="13" fillId="0" borderId="0" xfId="0" applyFont="1" applyAlignment="1">
      <alignment vertical="top" wrapText="1"/>
    </xf>
    <xf numFmtId="0" fontId="4" fillId="0" borderId="0" xfId="0" applyFont="1" applyAlignment="1">
      <alignment vertical="top"/>
    </xf>
    <xf numFmtId="3" fontId="13" fillId="0" borderId="0" xfId="0" applyNumberFormat="1" applyFont="1" applyBorder="1" applyAlignment="1">
      <alignment horizontal="right" vertical="top" wrapText="1"/>
    </xf>
    <xf numFmtId="0" fontId="7" fillId="0" borderId="0" xfId="0" applyFont="1" applyAlignment="1">
      <alignment horizontal="left" vertical="top" indent="1"/>
    </xf>
    <xf numFmtId="0" fontId="10" fillId="0" borderId="0" xfId="0" applyFont="1" applyAlignment="1">
      <alignment vertical="top" wrapText="1"/>
    </xf>
    <xf numFmtId="0" fontId="7" fillId="0" borderId="0" xfId="0" applyFont="1" applyAlignment="1">
      <alignment vertical="top" wrapText="1"/>
    </xf>
    <xf numFmtId="49" fontId="7" fillId="0" borderId="0" xfId="0" applyNumberFormat="1" applyFont="1" applyAlignment="1">
      <alignment horizontal="left" vertical="top" wrapText="1" indent="1"/>
    </xf>
    <xf numFmtId="49" fontId="7" fillId="0" borderId="0" xfId="0" applyNumberFormat="1" applyFont="1" applyAlignment="1">
      <alignment horizontal="left" vertical="top" wrapText="1" indent="2"/>
    </xf>
    <xf numFmtId="49" fontId="7" fillId="0" borderId="0" xfId="0" applyNumberFormat="1" applyFont="1" applyAlignment="1">
      <alignment horizontal="left" vertical="top" wrapText="1" indent="3"/>
    </xf>
    <xf numFmtId="49" fontId="7" fillId="0" borderId="0" xfId="0" applyNumberFormat="1" applyFont="1" applyAlignment="1">
      <alignment horizontal="left" vertical="top" wrapText="1" indent="4"/>
    </xf>
    <xf numFmtId="49" fontId="7" fillId="0" borderId="0" xfId="0" applyNumberFormat="1" applyFont="1" applyFill="1" applyAlignment="1">
      <alignment horizontal="left" vertical="top" wrapText="1" indent="1"/>
    </xf>
    <xf numFmtId="0" fontId="27" fillId="0" borderId="0" xfId="0" applyFont="1"/>
    <xf numFmtId="164" fontId="7" fillId="0" borderId="5" xfId="2" applyNumberFormat="1" applyFont="1" applyFill="1" applyBorder="1" applyAlignment="1">
      <alignment horizontal="right" vertical="top"/>
    </xf>
    <xf numFmtId="164" fontId="9" fillId="0" borderId="0" xfId="2" applyNumberFormat="1" applyFont="1" applyFill="1" applyBorder="1" applyAlignment="1">
      <alignment horizontal="right" vertical="top"/>
    </xf>
    <xf numFmtId="0" fontId="0" fillId="0" borderId="0" xfId="0" applyAlignment="1">
      <alignment horizontal="left" indent="1"/>
    </xf>
    <xf numFmtId="49" fontId="30" fillId="0" borderId="0" xfId="0" applyNumberFormat="1" applyFont="1" applyAlignment="1">
      <alignment horizontal="left" vertical="top" wrapText="1" indent="1"/>
    </xf>
    <xf numFmtId="0" fontId="31" fillId="0" borderId="0" xfId="0" applyFont="1" applyAlignment="1">
      <alignment horizontal="right" wrapText="1"/>
    </xf>
    <xf numFmtId="49" fontId="13" fillId="0" borderId="0" xfId="0" applyNumberFormat="1" applyFont="1" applyAlignment="1">
      <alignment horizontal="left" vertical="top" wrapText="1" indent="1"/>
    </xf>
    <xf numFmtId="49" fontId="30" fillId="0" borderId="0" xfId="0" applyNumberFormat="1" applyFont="1" applyFill="1" applyAlignment="1">
      <alignment horizontal="left" vertical="top" wrapText="1" indent="1"/>
    </xf>
    <xf numFmtId="49" fontId="13" fillId="0" borderId="0" xfId="0" applyNumberFormat="1" applyFont="1" applyFill="1" applyAlignment="1">
      <alignment horizontal="left" vertical="top" wrapText="1" indent="1"/>
    </xf>
    <xf numFmtId="164" fontId="33" fillId="0" borderId="4" xfId="2" applyNumberFormat="1" applyFont="1" applyFill="1" applyBorder="1" applyAlignment="1">
      <alignment horizontal="right" vertical="top"/>
    </xf>
    <xf numFmtId="49" fontId="13" fillId="0" borderId="0" xfId="0" applyNumberFormat="1" applyFont="1" applyAlignment="1">
      <alignment horizontal="left" vertical="top" wrapText="1" indent="4"/>
    </xf>
    <xf numFmtId="0" fontId="33" fillId="0" borderId="0" xfId="0" applyFont="1" applyAlignment="1">
      <alignment horizontal="right"/>
    </xf>
    <xf numFmtId="164" fontId="33" fillId="0" borderId="0" xfId="2" applyNumberFormat="1" applyFont="1" applyFill="1" applyBorder="1" applyAlignment="1">
      <alignment horizontal="right" vertical="top"/>
    </xf>
    <xf numFmtId="165" fontId="33" fillId="0" borderId="0" xfId="2" applyNumberFormat="1" applyFont="1" applyFill="1" applyBorder="1" applyAlignment="1">
      <alignment horizontal="right" vertical="top"/>
    </xf>
    <xf numFmtId="0" fontId="34" fillId="0" borderId="0" xfId="0" applyFont="1"/>
    <xf numFmtId="0" fontId="19" fillId="0" borderId="0" xfId="0" applyFont="1" applyAlignment="1">
      <alignment horizontal="left" vertical="top" wrapText="1" indent="1"/>
    </xf>
    <xf numFmtId="168" fontId="7" fillId="0" borderId="0" xfId="2" applyNumberFormat="1" applyFont="1" applyFill="1" applyBorder="1" applyAlignment="1">
      <alignment horizontal="right" vertical="top"/>
    </xf>
    <xf numFmtId="0" fontId="36" fillId="0" borderId="0" xfId="0" applyFont="1" applyAlignment="1">
      <alignment wrapText="1"/>
    </xf>
    <xf numFmtId="0" fontId="37" fillId="0" borderId="0" xfId="0" applyFont="1" applyAlignment="1">
      <alignment wrapText="1"/>
    </xf>
    <xf numFmtId="0" fontId="38" fillId="2" borderId="0" xfId="0" applyFont="1" applyFill="1" applyAlignment="1">
      <alignment vertical="center"/>
    </xf>
    <xf numFmtId="0" fontId="14" fillId="2" borderId="0" xfId="0" applyFont="1" applyFill="1" applyAlignment="1">
      <alignment horizontal="center" vertical="center" wrapText="1"/>
    </xf>
    <xf numFmtId="0" fontId="2" fillId="0" borderId="0" xfId="1" applyFont="1" applyAlignment="1" applyProtection="1">
      <alignment horizontal="center" vertical="center"/>
    </xf>
    <xf numFmtId="167" fontId="15" fillId="0" borderId="0" xfId="4" applyNumberFormat="1" applyFont="1"/>
    <xf numFmtId="164" fontId="17" fillId="0" borderId="6" xfId="5" applyNumberFormat="1" applyFont="1" applyFill="1" applyBorder="1" applyAlignment="1">
      <alignment horizontal="right" vertical="top"/>
    </xf>
    <xf numFmtId="164" fontId="17" fillId="0" borderId="0" xfId="5" applyNumberFormat="1" applyFont="1" applyFill="1" applyBorder="1" applyAlignment="1">
      <alignment horizontal="right" vertical="top"/>
    </xf>
    <xf numFmtId="164" fontId="19" fillId="0" borderId="0" xfId="5" applyNumberFormat="1" applyFont="1" applyFill="1" applyBorder="1" applyAlignment="1">
      <alignment horizontal="right" vertical="top"/>
    </xf>
    <xf numFmtId="164" fontId="7" fillId="0" borderId="0" xfId="5" applyNumberFormat="1" applyFont="1" applyFill="1" applyBorder="1" applyAlignment="1">
      <alignment horizontal="right" vertical="top"/>
    </xf>
    <xf numFmtId="164" fontId="16" fillId="0" borderId="6" xfId="5" applyNumberFormat="1" applyFont="1" applyFill="1" applyBorder="1" applyAlignment="1">
      <alignment horizontal="right" vertical="top"/>
    </xf>
    <xf numFmtId="164" fontId="16" fillId="0" borderId="0" xfId="5" applyNumberFormat="1" applyFont="1" applyFill="1" applyBorder="1" applyAlignment="1">
      <alignment horizontal="right" vertical="top"/>
    </xf>
    <xf numFmtId="164" fontId="23" fillId="0" borderId="0" xfId="5" applyNumberFormat="1" applyFont="1" applyFill="1" applyBorder="1" applyAlignment="1">
      <alignment horizontal="right" vertical="top"/>
    </xf>
    <xf numFmtId="164" fontId="7" fillId="4" borderId="0" xfId="2" applyNumberFormat="1" applyFont="1" applyFill="1" applyBorder="1" applyAlignment="1">
      <alignment horizontal="right" vertical="top"/>
    </xf>
    <xf numFmtId="0" fontId="4" fillId="4" borderId="0" xfId="0" applyFont="1" applyFill="1"/>
    <xf numFmtId="0" fontId="0" fillId="4" borderId="0" xfId="0" applyFill="1"/>
    <xf numFmtId="0" fontId="1" fillId="4" borderId="0" xfId="1" applyFill="1" applyAlignment="1" applyProtection="1"/>
    <xf numFmtId="167" fontId="7" fillId="0" borderId="0" xfId="4" applyNumberFormat="1" applyFont="1" applyBorder="1" applyAlignment="1">
      <alignment horizontal="right" vertical="top" wrapText="1"/>
    </xf>
    <xf numFmtId="164" fontId="10" fillId="0" borderId="0" xfId="2" applyNumberFormat="1" applyFont="1" applyFill="1" applyBorder="1" applyAlignment="1">
      <alignment horizontal="right" vertical="top"/>
    </xf>
    <xf numFmtId="167" fontId="7" fillId="0" borderId="0" xfId="4" applyNumberFormat="1" applyFont="1" applyFill="1" applyBorder="1" applyAlignment="1">
      <alignment horizontal="right" vertical="top"/>
    </xf>
    <xf numFmtId="0" fontId="25" fillId="4" borderId="0" xfId="0" applyFont="1" applyFill="1"/>
    <xf numFmtId="164" fontId="19" fillId="0" borderId="0" xfId="2" applyNumberFormat="1" applyFont="1" applyFill="1" applyBorder="1" applyAlignment="1">
      <alignment horizontal="right" vertical="top"/>
    </xf>
    <xf numFmtId="3" fontId="1" fillId="0" borderId="0" xfId="1" applyNumberFormat="1" applyFill="1" applyAlignment="1" applyProtection="1"/>
    <xf numFmtId="9" fontId="7" fillId="0" borderId="0" xfId="4" applyFont="1" applyFill="1" applyBorder="1" applyAlignment="1">
      <alignment vertical="top"/>
    </xf>
    <xf numFmtId="0" fontId="9" fillId="0" borderId="0" xfId="0" applyFont="1" applyAlignment="1">
      <alignment horizontal="left" wrapText="1" indent="1"/>
    </xf>
    <xf numFmtId="0" fontId="19" fillId="0" borderId="0" xfId="0" applyFont="1" applyFill="1" applyBorder="1" applyAlignment="1">
      <alignment horizontal="right" vertical="top" wrapText="1"/>
    </xf>
    <xf numFmtId="164" fontId="19" fillId="0" borderId="0" xfId="2" applyNumberFormat="1" applyFont="1" applyFill="1" applyBorder="1" applyAlignment="1">
      <alignment vertical="top"/>
    </xf>
    <xf numFmtId="164" fontId="19" fillId="0" borderId="3" xfId="2" applyNumberFormat="1" applyFont="1" applyFill="1" applyBorder="1" applyAlignment="1">
      <alignment vertical="top"/>
    </xf>
    <xf numFmtId="0" fontId="17" fillId="0" borderId="0" xfId="0" applyFont="1" applyAlignment="1">
      <alignment horizontal="left" vertical="top" wrapText="1" indent="1"/>
    </xf>
    <xf numFmtId="164" fontId="17" fillId="0" borderId="0" xfId="2" applyNumberFormat="1" applyFont="1" applyFill="1" applyBorder="1" applyAlignment="1">
      <alignment vertical="top"/>
    </xf>
    <xf numFmtId="164" fontId="19" fillId="0" borderId="4" xfId="2" applyNumberFormat="1" applyFont="1" applyFill="1" applyBorder="1" applyAlignment="1">
      <alignment vertical="top"/>
    </xf>
    <xf numFmtId="164" fontId="19" fillId="0" borderId="5" xfId="2" applyNumberFormat="1" applyFont="1" applyFill="1" applyBorder="1" applyAlignment="1">
      <alignment vertical="top"/>
    </xf>
    <xf numFmtId="0" fontId="19" fillId="0" borderId="0" xfId="0" quotePrefix="1" applyFont="1" applyAlignment="1">
      <alignment horizontal="left" vertical="top" wrapText="1" indent="1"/>
    </xf>
    <xf numFmtId="164" fontId="19" fillId="0" borderId="3" xfId="2" applyNumberFormat="1" applyFont="1" applyFill="1" applyBorder="1" applyAlignment="1">
      <alignment horizontal="right" vertical="top"/>
    </xf>
    <xf numFmtId="164" fontId="19" fillId="0" borderId="0" xfId="5" applyNumberFormat="1" applyFont="1" applyFill="1" applyBorder="1" applyAlignment="1">
      <alignment vertical="top"/>
    </xf>
    <xf numFmtId="164" fontId="19" fillId="0" borderId="0" xfId="5" applyNumberFormat="1" applyFont="1" applyFill="1" applyBorder="1" applyAlignment="1">
      <alignment vertical="center"/>
    </xf>
    <xf numFmtId="164" fontId="19" fillId="0" borderId="4" xfId="2" applyNumberFormat="1" applyFont="1" applyFill="1" applyBorder="1" applyAlignment="1">
      <alignment horizontal="right" vertical="top"/>
    </xf>
    <xf numFmtId="164" fontId="19" fillId="0" borderId="4" xfId="5" applyNumberFormat="1" applyFont="1" applyFill="1" applyBorder="1" applyAlignment="1">
      <alignment vertical="top"/>
    </xf>
    <xf numFmtId="0" fontId="5" fillId="0" borderId="0" xfId="0" applyFont="1" applyFill="1" applyBorder="1" applyAlignment="1">
      <alignment vertical="top"/>
    </xf>
    <xf numFmtId="164" fontId="5" fillId="0" borderId="0" xfId="0" applyNumberFormat="1" applyFont="1" applyFill="1" applyBorder="1" applyAlignment="1">
      <alignment vertical="top"/>
    </xf>
    <xf numFmtId="0" fontId="5" fillId="0" borderId="0" xfId="0" applyFont="1" applyBorder="1" applyAlignment="1">
      <alignment vertical="top"/>
    </xf>
    <xf numFmtId="164" fontId="19" fillId="0" borderId="5" xfId="2" applyNumberFormat="1" applyFont="1" applyFill="1" applyBorder="1" applyAlignment="1">
      <alignment horizontal="right" vertical="top"/>
    </xf>
    <xf numFmtId="164" fontId="17" fillId="0" borderId="0" xfId="2" applyNumberFormat="1" applyFont="1" applyFill="1" applyBorder="1" applyAlignment="1">
      <alignment horizontal="right" vertical="top"/>
    </xf>
    <xf numFmtId="164" fontId="19" fillId="0" borderId="0" xfId="2" applyNumberFormat="1" applyFont="1" applyFill="1" applyBorder="1" applyAlignment="1">
      <alignment horizontal="center" vertical="top"/>
    </xf>
    <xf numFmtId="164" fontId="19" fillId="0" borderId="0" xfId="2" applyNumberFormat="1" applyFont="1" applyFill="1" applyBorder="1" applyAlignment="1">
      <alignment horizontal="right" vertical="center"/>
    </xf>
    <xf numFmtId="164" fontId="19" fillId="0" borderId="5" xfId="5" applyNumberFormat="1" applyFont="1" applyFill="1" applyBorder="1" applyAlignment="1">
      <alignment horizontal="right" vertical="top"/>
    </xf>
    <xf numFmtId="0" fontId="7" fillId="0" borderId="0" xfId="0" applyFont="1" applyBorder="1" applyAlignment="1">
      <alignment horizontal="left" vertical="top" wrapText="1" indent="1"/>
    </xf>
    <xf numFmtId="164" fontId="19" fillId="0" borderId="4" xfId="2" applyNumberFormat="1" applyFont="1" applyFill="1" applyBorder="1" applyAlignment="1">
      <alignment horizontal="right" vertical="center"/>
    </xf>
    <xf numFmtId="0" fontId="7" fillId="4" borderId="0" xfId="0" applyFont="1" applyFill="1"/>
    <xf numFmtId="165" fontId="7" fillId="0" borderId="0" xfId="5" applyNumberFormat="1" applyFont="1" applyFill="1" applyBorder="1" applyAlignment="1">
      <alignment vertical="top"/>
    </xf>
    <xf numFmtId="171" fontId="7" fillId="0" borderId="0" xfId="5" applyNumberFormat="1" applyFont="1" applyFill="1" applyBorder="1" applyAlignment="1">
      <alignment vertical="top"/>
    </xf>
    <xf numFmtId="165" fontId="7" fillId="0" borderId="0" xfId="5" applyNumberFormat="1" applyFont="1" applyFill="1" applyBorder="1" applyAlignment="1">
      <alignment horizontal="left" vertical="top"/>
    </xf>
    <xf numFmtId="0" fontId="28" fillId="0" borderId="0" xfId="0" applyFont="1" applyAlignment="1">
      <alignment horizontal="left" wrapText="1" indent="1"/>
    </xf>
    <xf numFmtId="164" fontId="19" fillId="0" borderId="0" xfId="5" applyNumberFormat="1" applyFont="1" applyFill="1" applyBorder="1" applyAlignment="1">
      <alignment horizontal="right" vertical="center"/>
    </xf>
    <xf numFmtId="164" fontId="23" fillId="0" borderId="0" xfId="5" applyNumberFormat="1" applyFont="1" applyFill="1" applyBorder="1" applyAlignment="1">
      <alignment horizontal="right" vertical="center"/>
    </xf>
    <xf numFmtId="164" fontId="4" fillId="0" borderId="0" xfId="2" applyNumberFormat="1" applyFont="1" applyFill="1" applyBorder="1" applyAlignment="1">
      <alignment horizontal="right" vertical="top"/>
    </xf>
    <xf numFmtId="9" fontId="4" fillId="0" borderId="0" xfId="4" applyFont="1" applyFill="1" applyBorder="1" applyAlignment="1">
      <alignment horizontal="right" vertical="top"/>
    </xf>
    <xf numFmtId="164" fontId="0" fillId="0" borderId="0" xfId="0" applyNumberFormat="1"/>
    <xf numFmtId="166" fontId="12" fillId="2" borderId="2" xfId="3" applyNumberFormat="1" applyFont="1" applyFill="1" applyBorder="1" applyAlignment="1">
      <alignment horizontal="center" vertical="center" wrapText="1"/>
    </xf>
    <xf numFmtId="164" fontId="9" fillId="0" borderId="0" xfId="0" applyNumberFormat="1" applyFont="1" applyAlignment="1">
      <alignment horizontal="left" vertical="top" wrapText="1"/>
    </xf>
    <xf numFmtId="0" fontId="14" fillId="0" borderId="0" xfId="0" applyFont="1" applyAlignment="1">
      <alignment horizontal="left" vertical="top" wrapText="1" indent="1"/>
    </xf>
    <xf numFmtId="164" fontId="14" fillId="0" borderId="0" xfId="2" applyNumberFormat="1" applyFont="1" applyFill="1" applyBorder="1" applyAlignment="1">
      <alignment vertical="top"/>
    </xf>
    <xf numFmtId="43" fontId="17" fillId="0" borderId="0" xfId="2" applyNumberFormat="1" applyFont="1" applyFill="1" applyBorder="1" applyAlignment="1">
      <alignment vertical="top"/>
    </xf>
    <xf numFmtId="0" fontId="40" fillId="0" borderId="0" xfId="0" applyFont="1" applyAlignment="1">
      <alignment wrapText="1"/>
    </xf>
    <xf numFmtId="43" fontId="40" fillId="0" borderId="0" xfId="2" applyNumberFormat="1" applyFont="1" applyFill="1" applyBorder="1" applyAlignment="1">
      <alignment vertical="top"/>
    </xf>
    <xf numFmtId="170" fontId="41" fillId="0" borderId="0" xfId="2" applyNumberFormat="1" applyFont="1" applyFill="1" applyBorder="1" applyAlignment="1">
      <alignment vertical="top"/>
    </xf>
    <xf numFmtId="0" fontId="42" fillId="0" borderId="0" xfId="0" applyFont="1"/>
    <xf numFmtId="164" fontId="43" fillId="0" borderId="0" xfId="0" applyNumberFormat="1" applyFont="1"/>
    <xf numFmtId="43" fontId="17" fillId="0" borderId="0" xfId="2" applyNumberFormat="1" applyFont="1" applyFill="1" applyBorder="1" applyAlignment="1">
      <alignment horizontal="right" vertical="top"/>
    </xf>
    <xf numFmtId="0" fontId="18" fillId="0" borderId="0" xfId="0" applyFont="1" applyFill="1" applyAlignment="1">
      <alignment horizontal="left" vertical="center" wrapText="1" indent="1"/>
    </xf>
    <xf numFmtId="164" fontId="17" fillId="0" borderId="0" xfId="5" applyNumberFormat="1" applyFont="1" applyFill="1" applyBorder="1" applyAlignment="1">
      <alignment horizontal="right" vertical="center"/>
    </xf>
    <xf numFmtId="0" fontId="19" fillId="0" borderId="0" xfId="0" applyFont="1" applyFill="1" applyAlignment="1">
      <alignment horizontal="left" vertical="center" wrapText="1" indent="1"/>
    </xf>
    <xf numFmtId="0" fontId="20" fillId="0" borderId="0" xfId="0" applyFont="1" applyFill="1" applyAlignment="1">
      <alignment horizontal="left" vertical="center" wrapText="1" indent="1"/>
    </xf>
    <xf numFmtId="0" fontId="14" fillId="0" borderId="0" xfId="0" applyFont="1" applyFill="1" applyAlignment="1">
      <alignment horizontal="left" vertical="top" wrapText="1" indent="1"/>
    </xf>
    <xf numFmtId="164" fontId="14" fillId="0" borderId="0" xfId="5" applyNumberFormat="1" applyFont="1" applyFill="1" applyBorder="1" applyAlignment="1">
      <alignment horizontal="right" vertical="top"/>
    </xf>
    <xf numFmtId="164" fontId="14" fillId="0" borderId="0" xfId="2" applyNumberFormat="1" applyFont="1" applyFill="1" applyBorder="1" applyAlignment="1">
      <alignment horizontal="right" vertical="top"/>
    </xf>
    <xf numFmtId="164" fontId="14" fillId="0" borderId="7" xfId="2" applyNumberFormat="1" applyFont="1" applyFill="1" applyBorder="1" applyAlignment="1">
      <alignment horizontal="right" vertical="top"/>
    </xf>
    <xf numFmtId="0" fontId="7" fillId="0" borderId="0" xfId="0" quotePrefix="1" applyFont="1" applyAlignment="1">
      <alignment horizontal="left" vertical="top" indent="1"/>
    </xf>
    <xf numFmtId="0" fontId="44" fillId="0" borderId="0" xfId="0" applyFont="1" applyAlignment="1">
      <alignment vertical="top" wrapText="1"/>
    </xf>
    <xf numFmtId="164" fontId="44" fillId="0" borderId="0" xfId="2" applyNumberFormat="1" applyFont="1" applyFill="1" applyBorder="1" applyAlignment="1">
      <alignment horizontal="right" vertical="top"/>
    </xf>
    <xf numFmtId="49" fontId="14" fillId="0" borderId="0" xfId="0" applyNumberFormat="1" applyFont="1" applyAlignment="1">
      <alignment horizontal="left" vertical="top" wrapText="1" indent="1"/>
    </xf>
    <xf numFmtId="164" fontId="45" fillId="0" borderId="0" xfId="2" applyNumberFormat="1" applyFont="1" applyFill="1" applyBorder="1" applyAlignment="1">
      <alignment horizontal="right" vertical="top"/>
    </xf>
    <xf numFmtId="49" fontId="14" fillId="0" borderId="0" xfId="0" applyNumberFormat="1" applyFont="1" applyAlignment="1">
      <alignment horizontal="left" vertical="center" wrapText="1"/>
    </xf>
    <xf numFmtId="0" fontId="14" fillId="0" borderId="0" xfId="0" applyFont="1" applyBorder="1" applyAlignment="1">
      <alignment horizontal="left" vertical="top" wrapText="1" indent="1"/>
    </xf>
    <xf numFmtId="164" fontId="7" fillId="0" borderId="0" xfId="4" applyNumberFormat="1" applyFont="1" applyFill="1" applyBorder="1" applyAlignment="1">
      <alignment horizontal="right" vertical="top"/>
    </xf>
    <xf numFmtId="0" fontId="19" fillId="0" borderId="0" xfId="0" applyFont="1" applyAlignment="1">
      <alignment vertical="top" wrapText="1"/>
    </xf>
    <xf numFmtId="0" fontId="35" fillId="0" borderId="0" xfId="0" applyFont="1" applyAlignment="1">
      <alignment vertical="top" wrapText="1"/>
    </xf>
    <xf numFmtId="164" fontId="35" fillId="0" borderId="0" xfId="0" applyNumberFormat="1" applyFont="1" applyAlignment="1">
      <alignment vertical="top" wrapText="1"/>
    </xf>
    <xf numFmtId="165" fontId="14" fillId="0" borderId="0" xfId="2" applyNumberFormat="1" applyFont="1" applyFill="1" applyBorder="1" applyAlignment="1">
      <alignment horizontal="right" vertical="center"/>
    </xf>
    <xf numFmtId="165" fontId="14" fillId="0" borderId="0" xfId="2" applyNumberFormat="1" applyFont="1" applyFill="1" applyBorder="1" applyAlignment="1">
      <alignment horizontal="right" vertical="top"/>
    </xf>
    <xf numFmtId="0" fontId="46" fillId="0" borderId="0" xfId="0" applyFont="1" applyFill="1" applyAlignment="1">
      <alignment vertical="top"/>
    </xf>
    <xf numFmtId="0" fontId="47" fillId="0" borderId="0" xfId="0" applyFont="1" applyAlignment="1">
      <alignment horizontal="center" vertical="center" wrapText="1"/>
    </xf>
    <xf numFmtId="164" fontId="44" fillId="0" borderId="0" xfId="2" applyNumberFormat="1" applyFont="1" applyFill="1" applyBorder="1" applyAlignment="1">
      <alignment horizontal="right" vertical="center"/>
    </xf>
    <xf numFmtId="0" fontId="48" fillId="0" borderId="0" xfId="0" applyFont="1"/>
    <xf numFmtId="3" fontId="49" fillId="0" borderId="0" xfId="0" applyNumberFormat="1" applyFont="1"/>
    <xf numFmtId="164" fontId="50" fillId="0" borderId="0" xfId="2" applyNumberFormat="1" applyFont="1" applyFill="1" applyBorder="1" applyAlignment="1">
      <alignment horizontal="right" vertical="top"/>
    </xf>
    <xf numFmtId="164" fontId="51" fillId="0" borderId="0" xfId="2" applyNumberFormat="1" applyFont="1" applyFill="1" applyBorder="1" applyAlignment="1">
      <alignment horizontal="right" vertical="top"/>
    </xf>
    <xf numFmtId="0" fontId="19" fillId="0" borderId="0" xfId="0" applyFont="1"/>
    <xf numFmtId="0" fontId="52" fillId="0" borderId="0" xfId="0" applyFont="1"/>
    <xf numFmtId="164" fontId="14" fillId="0" borderId="8" xfId="2" applyNumberFormat="1" applyFont="1" applyFill="1" applyBorder="1" applyAlignment="1">
      <alignment horizontal="right" vertical="top"/>
    </xf>
    <xf numFmtId="0" fontId="53" fillId="0" borderId="0" xfId="0" applyFont="1" applyAlignment="1">
      <alignment horizontal="left" vertical="center" readingOrder="1"/>
    </xf>
    <xf numFmtId="164" fontId="34" fillId="0" borderId="0" xfId="0" applyNumberFormat="1" applyFont="1"/>
    <xf numFmtId="0" fontId="11" fillId="5" borderId="1" xfId="0" applyFont="1" applyFill="1" applyBorder="1" applyAlignment="1">
      <alignment horizontal="left" vertical="center" indent="1"/>
    </xf>
    <xf numFmtId="166" fontId="12" fillId="5" borderId="2" xfId="0" applyNumberFormat="1" applyFont="1" applyFill="1" applyBorder="1" applyAlignment="1">
      <alignment horizontal="center" vertical="center" wrapText="1"/>
    </xf>
    <xf numFmtId="166" fontId="12" fillId="5" borderId="2" xfId="3" applyNumberFormat="1" applyFont="1" applyFill="1" applyBorder="1" applyAlignment="1">
      <alignment horizontal="center" vertical="center" wrapText="1"/>
    </xf>
    <xf numFmtId="0" fontId="5" fillId="6" borderId="0" xfId="0" applyFont="1" applyFill="1"/>
    <xf numFmtId="0" fontId="19" fillId="6" borderId="0" xfId="0" applyFont="1" applyFill="1" applyAlignment="1">
      <alignment horizontal="left" vertical="top" wrapText="1" indent="1"/>
    </xf>
    <xf numFmtId="0" fontId="17" fillId="6" borderId="0" xfId="0" applyFont="1" applyFill="1" applyAlignment="1">
      <alignment horizontal="left" vertical="top" wrapText="1" indent="1"/>
    </xf>
    <xf numFmtId="0" fontId="14" fillId="6" borderId="0" xfId="0" applyFont="1" applyFill="1" applyAlignment="1">
      <alignment horizontal="left" vertical="top" wrapText="1" indent="1"/>
    </xf>
    <xf numFmtId="0" fontId="5" fillId="6" borderId="0" xfId="0" applyFont="1" applyFill="1" applyAlignment="1">
      <alignment horizontal="left" indent="1"/>
    </xf>
    <xf numFmtId="0" fontId="54" fillId="0" borderId="0" xfId="0" applyFont="1"/>
    <xf numFmtId="0" fontId="18" fillId="6" borderId="0" xfId="0" applyFont="1" applyFill="1" applyAlignment="1">
      <alignment horizontal="left" vertical="center" wrapText="1" indent="1"/>
    </xf>
    <xf numFmtId="0" fontId="19" fillId="6" borderId="0" xfId="0" applyFont="1" applyFill="1" applyAlignment="1">
      <alignment horizontal="left" vertical="center" wrapText="1" indent="1"/>
    </xf>
    <xf numFmtId="0" fontId="7" fillId="6" borderId="0" xfId="0" applyFont="1" applyFill="1" applyAlignment="1">
      <alignment horizontal="left" vertical="top" wrapText="1" indent="1"/>
    </xf>
    <xf numFmtId="0" fontId="19" fillId="6" borderId="0" xfId="0" quotePrefix="1" applyFont="1" applyFill="1" applyAlignment="1">
      <alignment horizontal="left" vertical="top" wrapText="1" indent="1"/>
    </xf>
    <xf numFmtId="0" fontId="18" fillId="6" borderId="0" xfId="0" applyFont="1" applyFill="1" applyAlignment="1">
      <alignment horizontal="left" vertical="top" wrapText="1" indent="1"/>
    </xf>
    <xf numFmtId="0" fontId="13" fillId="6" borderId="0" xfId="0" applyFont="1" applyFill="1" applyAlignment="1">
      <alignment horizontal="left" vertical="top" wrapText="1" indent="1"/>
    </xf>
    <xf numFmtId="0" fontId="7" fillId="6" borderId="0" xfId="0" applyFont="1" applyFill="1" applyAlignment="1">
      <alignment horizontal="left" vertical="top" wrapText="1" indent="2"/>
    </xf>
    <xf numFmtId="0" fontId="19" fillId="6" borderId="0" xfId="0" applyFont="1" applyFill="1" applyAlignment="1">
      <alignment horizontal="left" vertical="top" wrapText="1" indent="2"/>
    </xf>
    <xf numFmtId="0" fontId="19" fillId="6" borderId="0" xfId="0" applyFont="1" applyFill="1" applyBorder="1" applyAlignment="1">
      <alignment horizontal="left" vertical="top" wrapText="1" indent="1"/>
    </xf>
    <xf numFmtId="49" fontId="19" fillId="6" borderId="0" xfId="0" applyNumberFormat="1" applyFont="1" applyFill="1" applyAlignment="1">
      <alignment horizontal="left" vertical="top" wrapText="1" indent="1"/>
    </xf>
    <xf numFmtId="0" fontId="17" fillId="6" borderId="0" xfId="0" applyFont="1" applyFill="1" applyAlignment="1">
      <alignment vertical="top" wrapText="1"/>
    </xf>
    <xf numFmtId="0" fontId="44" fillId="6" borderId="0" xfId="0" applyFont="1" applyFill="1" applyAlignment="1">
      <alignment vertical="top" wrapText="1"/>
    </xf>
    <xf numFmtId="0" fontId="19" fillId="6" borderId="0" xfId="0" applyFont="1" applyFill="1" applyAlignment="1">
      <alignment horizontal="left" vertical="top" indent="1"/>
    </xf>
    <xf numFmtId="0" fontId="26" fillId="6" borderId="0" xfId="0" applyFont="1" applyFill="1" applyAlignment="1">
      <alignment vertical="top" wrapText="1"/>
    </xf>
    <xf numFmtId="0" fontId="19" fillId="6" borderId="0" xfId="0" applyFont="1" applyFill="1" applyAlignment="1">
      <alignment vertical="top" wrapText="1"/>
    </xf>
    <xf numFmtId="0" fontId="19" fillId="6" borderId="0" xfId="0" quotePrefix="1" applyFont="1" applyFill="1" applyAlignment="1">
      <alignment horizontal="left" vertical="top" indent="1"/>
    </xf>
    <xf numFmtId="49" fontId="17" fillId="6" borderId="0" xfId="0" applyNumberFormat="1" applyFont="1" applyFill="1" applyAlignment="1">
      <alignment horizontal="left" vertical="top" wrapText="1" indent="1"/>
    </xf>
    <xf numFmtId="49" fontId="19" fillId="6" borderId="0" xfId="0" applyNumberFormat="1" applyFont="1" applyFill="1" applyAlignment="1">
      <alignment horizontal="left" vertical="top" wrapText="1" indent="2"/>
    </xf>
    <xf numFmtId="49" fontId="7" fillId="6" borderId="0" xfId="0" applyNumberFormat="1" applyFont="1" applyFill="1" applyAlignment="1">
      <alignment horizontal="left" vertical="top" wrapText="1" indent="2"/>
    </xf>
    <xf numFmtId="49" fontId="19" fillId="6" borderId="0" xfId="0" applyNumberFormat="1" applyFont="1" applyFill="1" applyAlignment="1">
      <alignment horizontal="left" vertical="top" wrapText="1" indent="4"/>
    </xf>
    <xf numFmtId="49" fontId="14" fillId="6" borderId="0" xfId="0" applyNumberFormat="1" applyFont="1" applyFill="1" applyAlignment="1">
      <alignment horizontal="left" vertical="top" wrapText="1" indent="1"/>
    </xf>
    <xf numFmtId="0" fontId="29" fillId="6" borderId="0" xfId="0" applyFont="1" applyFill="1" applyAlignment="1">
      <alignment horizontal="left" indent="1"/>
    </xf>
    <xf numFmtId="49" fontId="32" fillId="6" borderId="0" xfId="0" applyNumberFormat="1" applyFont="1" applyFill="1" applyAlignment="1">
      <alignment horizontal="left" vertical="top" wrapText="1" indent="1"/>
    </xf>
    <xf numFmtId="49" fontId="17" fillId="6" borderId="0" xfId="0" applyNumberFormat="1" applyFont="1" applyFill="1" applyAlignment="1">
      <alignment horizontal="left" vertical="top" wrapText="1" indent="4"/>
    </xf>
    <xf numFmtId="49" fontId="14" fillId="6" borderId="0" xfId="0" applyNumberFormat="1" applyFont="1" applyFill="1" applyAlignment="1">
      <alignment horizontal="left" vertical="center" wrapText="1"/>
    </xf>
    <xf numFmtId="0" fontId="22" fillId="6" borderId="0" xfId="0" applyFont="1" applyFill="1" applyAlignment="1">
      <alignment horizontal="left" vertical="center" wrapText="1" indent="1"/>
    </xf>
    <xf numFmtId="0" fontId="14" fillId="6" borderId="0" xfId="0" applyFont="1" applyFill="1" applyBorder="1" applyAlignment="1">
      <alignment horizontal="left" vertical="top" wrapText="1" indent="1"/>
    </xf>
    <xf numFmtId="0" fontId="11" fillId="5" borderId="1" xfId="0" applyFont="1" applyFill="1" applyBorder="1" applyAlignment="1">
      <alignment horizontal="left" vertical="center" wrapText="1"/>
    </xf>
    <xf numFmtId="0" fontId="11" fillId="5" borderId="1" xfId="0" applyFont="1" applyFill="1" applyBorder="1" applyAlignment="1">
      <alignment horizontal="left" vertical="center" wrapText="1" indent="1"/>
    </xf>
    <xf numFmtId="0" fontId="11" fillId="5" borderId="1" xfId="0" applyFont="1" applyFill="1" applyBorder="1" applyAlignment="1">
      <alignment vertical="center" wrapText="1"/>
    </xf>
    <xf numFmtId="3" fontId="4" fillId="0" borderId="0" xfId="0" applyNumberFormat="1" applyFont="1"/>
    <xf numFmtId="0" fontId="55" fillId="0" borderId="0" xfId="0" applyFont="1" applyAlignment="1">
      <alignment horizontal="left" vertical="center" readingOrder="1"/>
    </xf>
    <xf numFmtId="0" fontId="7" fillId="0" borderId="0" xfId="0" applyFont="1" applyFill="1" applyBorder="1" applyAlignment="1">
      <alignment horizontal="left" vertical="top" wrapText="1" indent="2"/>
    </xf>
    <xf numFmtId="0" fontId="11" fillId="2" borderId="9" xfId="0" applyFont="1" applyFill="1" applyBorder="1" applyAlignment="1">
      <alignment horizontal="left" vertical="center" wrapText="1" indent="1"/>
    </xf>
    <xf numFmtId="166" fontId="12" fillId="2" borderId="10" xfId="0" applyNumberFormat="1" applyFont="1" applyFill="1" applyBorder="1" applyAlignment="1">
      <alignment horizontal="center" vertical="center" wrapText="1"/>
    </xf>
    <xf numFmtId="0" fontId="19" fillId="0" borderId="0" xfId="0" applyFont="1" applyFill="1" applyAlignment="1">
      <alignment horizontal="left" vertical="top" wrapText="1" indent="4"/>
    </xf>
    <xf numFmtId="0" fontId="56" fillId="0" borderId="0" xfId="0" applyFont="1" applyFill="1" applyAlignment="1">
      <alignment horizontal="left" vertical="top" wrapText="1" indent="1"/>
    </xf>
    <xf numFmtId="0" fontId="13" fillId="0" borderId="0" xfId="0" applyFont="1"/>
    <xf numFmtId="166" fontId="12" fillId="2" borderId="10" xfId="3" applyNumberFormat="1" applyFont="1" applyFill="1" applyBorder="1" applyAlignment="1">
      <alignment horizontal="center" vertical="center" wrapText="1"/>
    </xf>
    <xf numFmtId="0" fontId="13" fillId="0" borderId="11" xfId="0" applyFont="1" applyFill="1" applyBorder="1" applyAlignment="1">
      <alignment horizontal="left" vertical="top" wrapText="1" indent="1"/>
    </xf>
    <xf numFmtId="0" fontId="13" fillId="6" borderId="11" xfId="0" applyFont="1" applyFill="1" applyBorder="1" applyAlignment="1">
      <alignment horizontal="left" vertical="top" wrapText="1" indent="1"/>
    </xf>
    <xf numFmtId="164" fontId="13" fillId="0" borderId="11" xfId="2" applyNumberFormat="1" applyFont="1" applyFill="1" applyBorder="1" applyAlignment="1">
      <alignment horizontal="right" vertical="top"/>
    </xf>
    <xf numFmtId="49" fontId="13" fillId="7" borderId="0" xfId="0" applyNumberFormat="1" applyFont="1" applyFill="1" applyAlignment="1">
      <alignment horizontal="left" vertical="top" wrapText="1" indent="1"/>
    </xf>
    <xf numFmtId="49" fontId="7" fillId="7" borderId="0" xfId="0" applyNumberFormat="1" applyFont="1" applyFill="1" applyAlignment="1">
      <alignment horizontal="left" vertical="top" wrapText="1" indent="3"/>
    </xf>
    <xf numFmtId="0" fontId="0" fillId="7" borderId="0" xfId="0" applyFill="1"/>
    <xf numFmtId="49" fontId="14" fillId="7" borderId="0" xfId="0" applyNumberFormat="1" applyFont="1" applyFill="1" applyAlignment="1">
      <alignment horizontal="left" vertical="top" wrapText="1" indent="1"/>
    </xf>
    <xf numFmtId="164" fontId="7" fillId="0" borderId="0" xfId="2" applyNumberFormat="1" applyFont="1" applyFill="1" applyBorder="1" applyAlignment="1">
      <alignment horizontal="left" vertical="top"/>
    </xf>
    <xf numFmtId="164" fontId="13" fillId="0" borderId="11" xfId="2" applyNumberFormat="1" applyFont="1" applyFill="1" applyBorder="1" applyAlignment="1">
      <alignment horizontal="left" vertical="top"/>
    </xf>
    <xf numFmtId="0" fontId="5" fillId="7" borderId="0" xfId="0" applyFont="1" applyFill="1" applyAlignment="1">
      <alignment horizontal="left" indent="1"/>
    </xf>
    <xf numFmtId="0" fontId="4" fillId="7" borderId="0" xfId="0" applyFont="1" applyFill="1"/>
    <xf numFmtId="164" fontId="14" fillId="0" borderId="0" xfId="2" applyNumberFormat="1" applyFont="1" applyFill="1" applyBorder="1" applyAlignment="1">
      <alignment horizontal="left" vertical="top"/>
    </xf>
    <xf numFmtId="0" fontId="7" fillId="0" borderId="11" xfId="0" applyFont="1" applyBorder="1" applyAlignment="1">
      <alignment horizontal="left" vertical="top" wrapText="1" indent="2"/>
    </xf>
    <xf numFmtId="0" fontId="13" fillId="0" borderId="11" xfId="0" applyFont="1" applyBorder="1" applyAlignment="1">
      <alignment horizontal="left" vertical="top" wrapText="1" indent="1"/>
    </xf>
    <xf numFmtId="0" fontId="17" fillId="6" borderId="11" xfId="0" applyFont="1" applyFill="1" applyBorder="1" applyAlignment="1">
      <alignment horizontal="left" vertical="top" wrapText="1" indent="1"/>
    </xf>
    <xf numFmtId="0" fontId="7" fillId="0" borderId="11" xfId="0" applyFont="1" applyBorder="1" applyAlignment="1">
      <alignment horizontal="left" vertical="top" wrapText="1" indent="1"/>
    </xf>
    <xf numFmtId="0" fontId="19" fillId="6" borderId="11" xfId="0" applyFont="1" applyFill="1" applyBorder="1" applyAlignment="1">
      <alignment horizontal="left" vertical="top" wrapText="1" indent="1"/>
    </xf>
    <xf numFmtId="0" fontId="4" fillId="8" borderId="0" xfId="0" applyFont="1" applyFill="1" applyAlignment="1">
      <alignment vertical="center"/>
    </xf>
    <xf numFmtId="0" fontId="5" fillId="8" borderId="0" xfId="0" applyFont="1" applyFill="1" applyAlignment="1">
      <alignment vertical="center"/>
    </xf>
    <xf numFmtId="0" fontId="2" fillId="8" borderId="0" xfId="1" applyFont="1" applyFill="1" applyAlignment="1" applyProtection="1">
      <alignment horizontal="center" vertical="center"/>
    </xf>
    <xf numFmtId="0" fontId="5" fillId="8" borderId="0" xfId="0" applyFont="1" applyFill="1"/>
    <xf numFmtId="0" fontId="19" fillId="8" borderId="0" xfId="0" applyFont="1" applyFill="1" applyAlignment="1">
      <alignment horizontal="left" vertical="top" wrapText="1" indent="1"/>
    </xf>
    <xf numFmtId="0" fontId="17" fillId="8" borderId="0" xfId="0" applyFont="1" applyFill="1" applyAlignment="1">
      <alignment horizontal="left" vertical="top" wrapText="1" indent="1"/>
    </xf>
    <xf numFmtId="0" fontId="14" fillId="8" borderId="0" xfId="0" applyFont="1" applyFill="1" applyAlignment="1">
      <alignment horizontal="left" vertical="top" wrapText="1" indent="1"/>
    </xf>
    <xf numFmtId="0" fontId="5" fillId="8" borderId="0" xfId="0" applyFont="1" applyFill="1" applyAlignment="1">
      <alignment horizontal="left" indent="1"/>
    </xf>
    <xf numFmtId="0" fontId="18" fillId="8" borderId="0" xfId="0" applyFont="1" applyFill="1" applyAlignment="1">
      <alignment horizontal="left" vertical="center" wrapText="1" indent="1"/>
    </xf>
    <xf numFmtId="0" fontId="19" fillId="8" borderId="0" xfId="0" applyFont="1" applyFill="1" applyAlignment="1">
      <alignment horizontal="left" vertical="center" wrapText="1" indent="1"/>
    </xf>
    <xf numFmtId="0" fontId="7" fillId="8" borderId="0" xfId="0" applyFont="1" applyFill="1" applyAlignment="1">
      <alignment horizontal="left" vertical="top" wrapText="1" indent="1"/>
    </xf>
    <xf numFmtId="0" fontId="19" fillId="8" borderId="0" xfId="0" quotePrefix="1" applyFont="1" applyFill="1" applyAlignment="1">
      <alignment horizontal="left" vertical="top" wrapText="1" indent="1"/>
    </xf>
    <xf numFmtId="0" fontId="18" fillId="8" borderId="0" xfId="0" applyFont="1" applyFill="1" applyAlignment="1">
      <alignment horizontal="left" vertical="top" wrapText="1" indent="1"/>
    </xf>
    <xf numFmtId="0" fontId="13" fillId="8" borderId="0" xfId="0" applyFont="1" applyFill="1" applyAlignment="1">
      <alignment horizontal="left" vertical="top" wrapText="1" indent="1"/>
    </xf>
    <xf numFmtId="0" fontId="7" fillId="8" borderId="0" xfId="0" applyFont="1" applyFill="1" applyAlignment="1">
      <alignment horizontal="left" vertical="top" wrapText="1" indent="2"/>
    </xf>
    <xf numFmtId="164" fontId="13" fillId="8" borderId="11" xfId="2" applyNumberFormat="1" applyFont="1" applyFill="1" applyBorder="1" applyAlignment="1">
      <alignment horizontal="right" vertical="top"/>
    </xf>
    <xf numFmtId="164" fontId="13" fillId="8" borderId="6" xfId="2" applyNumberFormat="1" applyFont="1" applyFill="1" applyBorder="1" applyAlignment="1">
      <alignment horizontal="right" vertical="top"/>
    </xf>
    <xf numFmtId="0" fontId="7" fillId="8" borderId="0" xfId="0" applyFont="1" applyFill="1" applyBorder="1" applyAlignment="1">
      <alignment horizontal="left" vertical="top" wrapText="1" indent="2"/>
    </xf>
    <xf numFmtId="0" fontId="13" fillId="8" borderId="11" xfId="0" applyFont="1" applyFill="1" applyBorder="1" applyAlignment="1">
      <alignment horizontal="left" vertical="top" wrapText="1" indent="1"/>
    </xf>
    <xf numFmtId="0" fontId="4" fillId="8" borderId="0" xfId="0" applyFont="1" applyFill="1"/>
    <xf numFmtId="0" fontId="19" fillId="8" borderId="0" xfId="0" applyFont="1" applyFill="1" applyAlignment="1">
      <alignment horizontal="left" vertical="top" wrapText="1" indent="2"/>
    </xf>
    <xf numFmtId="0" fontId="19" fillId="8" borderId="11" xfId="0" applyFont="1" applyFill="1" applyBorder="1" applyAlignment="1">
      <alignment horizontal="left" vertical="top" wrapText="1" indent="2"/>
    </xf>
    <xf numFmtId="164" fontId="14" fillId="8" borderId="0" xfId="2" applyNumberFormat="1" applyFont="1" applyFill="1" applyBorder="1" applyAlignment="1">
      <alignment horizontal="left" vertical="top"/>
    </xf>
    <xf numFmtId="0" fontId="19" fillId="8" borderId="0" xfId="0" applyFont="1" applyFill="1" applyBorder="1" applyAlignment="1">
      <alignment horizontal="left" vertical="top" wrapText="1" indent="1"/>
    </xf>
    <xf numFmtId="49" fontId="19" fillId="8" borderId="0" xfId="0" applyNumberFormat="1" applyFont="1" applyFill="1" applyAlignment="1">
      <alignment horizontal="left" vertical="top" wrapText="1" indent="1"/>
    </xf>
    <xf numFmtId="0" fontId="17" fillId="8" borderId="0" xfId="0" applyFont="1" applyFill="1" applyAlignment="1">
      <alignment vertical="top" wrapText="1"/>
    </xf>
    <xf numFmtId="0" fontId="44" fillId="8" borderId="0" xfId="0" applyFont="1" applyFill="1" applyAlignment="1">
      <alignment vertical="top" wrapText="1"/>
    </xf>
    <xf numFmtId="0" fontId="19" fillId="8" borderId="0" xfId="0" applyFont="1" applyFill="1" applyAlignment="1">
      <alignment horizontal="left" vertical="top" indent="1"/>
    </xf>
    <xf numFmtId="0" fontId="26" fillId="8" borderId="0" xfId="0" applyFont="1" applyFill="1" applyAlignment="1">
      <alignment vertical="top" wrapText="1"/>
    </xf>
    <xf numFmtId="0" fontId="19" fillId="8" borderId="0" xfId="0" applyFont="1" applyFill="1" applyAlignment="1">
      <alignment vertical="top" wrapText="1"/>
    </xf>
    <xf numFmtId="0" fontId="19" fillId="8" borderId="0" xfId="0" quotePrefix="1" applyFont="1" applyFill="1" applyAlignment="1">
      <alignment horizontal="left" vertical="top" indent="1"/>
    </xf>
    <xf numFmtId="49" fontId="14" fillId="8" borderId="0" xfId="0" applyNumberFormat="1" applyFont="1" applyFill="1" applyAlignment="1">
      <alignment horizontal="left" vertical="top" wrapText="1" indent="1"/>
    </xf>
    <xf numFmtId="49" fontId="17" fillId="8" borderId="0" xfId="0" applyNumberFormat="1" applyFont="1" applyFill="1" applyAlignment="1">
      <alignment horizontal="left" vertical="top" wrapText="1" indent="1"/>
    </xf>
    <xf numFmtId="49" fontId="19" fillId="8" borderId="0" xfId="0" applyNumberFormat="1" applyFont="1" applyFill="1" applyAlignment="1">
      <alignment horizontal="left" vertical="top" wrapText="1" indent="2"/>
    </xf>
    <xf numFmtId="49" fontId="19" fillId="8" borderId="0" xfId="0" applyNumberFormat="1" applyFont="1" applyFill="1" applyAlignment="1">
      <alignment horizontal="left" vertical="top" wrapText="1" indent="4"/>
    </xf>
    <xf numFmtId="49" fontId="13" fillId="8" borderId="0" xfId="0" applyNumberFormat="1" applyFont="1" applyFill="1" applyAlignment="1">
      <alignment horizontal="left" vertical="top" wrapText="1" indent="1"/>
    </xf>
    <xf numFmtId="49" fontId="7" fillId="8" borderId="0" xfId="0" applyNumberFormat="1" applyFont="1" applyFill="1" applyAlignment="1">
      <alignment horizontal="left" vertical="top" wrapText="1" indent="3"/>
    </xf>
    <xf numFmtId="0" fontId="0" fillId="8" borderId="0" xfId="0" applyFill="1"/>
    <xf numFmtId="0" fontId="29" fillId="8" borderId="0" xfId="0" applyFont="1" applyFill="1" applyAlignment="1">
      <alignment horizontal="left" indent="1"/>
    </xf>
    <xf numFmtId="49" fontId="32" fillId="8" borderId="0" xfId="0" applyNumberFormat="1" applyFont="1" applyFill="1" applyAlignment="1">
      <alignment horizontal="left" vertical="top" wrapText="1" indent="1"/>
    </xf>
    <xf numFmtId="49" fontId="17" fillId="8" borderId="0" xfId="0" applyNumberFormat="1" applyFont="1" applyFill="1" applyAlignment="1">
      <alignment horizontal="left" vertical="top" wrapText="1" indent="4"/>
    </xf>
    <xf numFmtId="49" fontId="14" fillId="8" borderId="0" xfId="0" applyNumberFormat="1" applyFont="1" applyFill="1" applyAlignment="1">
      <alignment horizontal="left" vertical="center" wrapText="1"/>
    </xf>
    <xf numFmtId="0" fontId="22" fillId="8" borderId="0" xfId="0" applyFont="1" applyFill="1" applyAlignment="1">
      <alignment horizontal="left" vertical="center" wrapText="1" indent="1"/>
    </xf>
    <xf numFmtId="0" fontId="14" fillId="8" borderId="0" xfId="0" applyFont="1" applyFill="1" applyBorder="1" applyAlignment="1">
      <alignment horizontal="left" vertical="top" wrapText="1" indent="1"/>
    </xf>
    <xf numFmtId="0" fontId="22" fillId="8" borderId="0" xfId="0" applyFont="1" applyFill="1" applyAlignment="1">
      <alignment horizontal="left" wrapText="1" indent="1"/>
    </xf>
    <xf numFmtId="0" fontId="4" fillId="0" borderId="0" xfId="0" applyFont="1" applyAlignment="1">
      <alignment horizontal="left"/>
    </xf>
    <xf numFmtId="0" fontId="21" fillId="0" borderId="0" xfId="0" applyFont="1" applyAlignment="1">
      <alignment horizontal="left"/>
    </xf>
    <xf numFmtId="166" fontId="12" fillId="5" borderId="2" xfId="3" applyNumberFormat="1" applyFont="1" applyFill="1" applyBorder="1" applyAlignment="1">
      <alignment horizontal="left" vertical="center" wrapText="1"/>
    </xf>
    <xf numFmtId="49" fontId="7" fillId="0" borderId="5" xfId="0" applyNumberFormat="1" applyFont="1" applyBorder="1" applyAlignment="1">
      <alignment horizontal="left" vertical="top" wrapText="1" indent="1"/>
    </xf>
    <xf numFmtId="49" fontId="7" fillId="8" borderId="5" xfId="0" applyNumberFormat="1" applyFont="1" applyFill="1" applyBorder="1" applyAlignment="1">
      <alignment horizontal="left" vertical="top" wrapText="1" indent="1"/>
    </xf>
    <xf numFmtId="49" fontId="7" fillId="7" borderId="5" xfId="0" applyNumberFormat="1" applyFont="1" applyFill="1" applyBorder="1" applyAlignment="1">
      <alignment horizontal="left" vertical="top" wrapText="1" indent="1"/>
    </xf>
    <xf numFmtId="49" fontId="19" fillId="6" borderId="5" xfId="0" applyNumberFormat="1" applyFont="1" applyFill="1" applyBorder="1" applyAlignment="1">
      <alignment horizontal="left" vertical="top" wrapText="1" indent="1"/>
    </xf>
    <xf numFmtId="164" fontId="56" fillId="0" borderId="0" xfId="2" applyNumberFormat="1" applyFont="1" applyFill="1" applyBorder="1" applyAlignment="1">
      <alignment vertical="top"/>
    </xf>
    <xf numFmtId="0" fontId="56" fillId="0" borderId="0" xfId="0" applyFont="1" applyAlignment="1">
      <alignment horizontal="left" vertical="top" indent="1"/>
    </xf>
    <xf numFmtId="0" fontId="58" fillId="0" borderId="0" xfId="0" applyFont="1" applyAlignment="1">
      <alignment horizontal="left" vertical="center" readingOrder="1"/>
    </xf>
    <xf numFmtId="49" fontId="60" fillId="0" borderId="0" xfId="0" applyNumberFormat="1" applyFont="1" applyAlignment="1">
      <alignment horizontal="left" vertical="top" wrapText="1" indent="2"/>
    </xf>
    <xf numFmtId="167" fontId="0" fillId="0" borderId="0" xfId="6" applyNumberFormat="1" applyFont="1"/>
    <xf numFmtId="167" fontId="31" fillId="0" borderId="0" xfId="6" applyNumberFormat="1" applyFont="1" applyAlignment="1">
      <alignment horizontal="right" wrapText="1"/>
    </xf>
    <xf numFmtId="167" fontId="61" fillId="0" borderId="0" xfId="6" applyNumberFormat="1" applyFont="1"/>
    <xf numFmtId="3" fontId="7" fillId="0" borderId="0" xfId="7" applyNumberFormat="1" applyFont="1" applyFill="1" applyBorder="1" applyAlignment="1">
      <alignment vertical="top"/>
    </xf>
    <xf numFmtId="164" fontId="7" fillId="0" borderId="0" xfId="0" applyNumberFormat="1" applyFont="1" applyBorder="1"/>
    <xf numFmtId="164" fontId="7" fillId="0" borderId="0" xfId="0" applyNumberFormat="1" applyFont="1" applyBorder="1" applyAlignment="1">
      <alignment horizontal="right"/>
    </xf>
    <xf numFmtId="164" fontId="13" fillId="0" borderId="0" xfId="0" applyNumberFormat="1" applyFont="1" applyBorder="1" applyAlignment="1">
      <alignment horizontal="right"/>
    </xf>
    <xf numFmtId="3" fontId="46" fillId="0" borderId="0" xfId="0" applyNumberFormat="1" applyFont="1" applyBorder="1" applyAlignment="1">
      <alignment wrapText="1"/>
    </xf>
    <xf numFmtId="164" fontId="13" fillId="0" borderId="0" xfId="0" applyNumberFormat="1" applyFont="1" applyBorder="1"/>
    <xf numFmtId="3" fontId="62" fillId="0" borderId="0" xfId="0" applyNumberFormat="1" applyFont="1" applyBorder="1" applyAlignment="1">
      <alignment wrapText="1"/>
    </xf>
    <xf numFmtId="3" fontId="46" fillId="0" borderId="0" xfId="0" applyNumberFormat="1" applyFont="1" applyFill="1" applyBorder="1" applyAlignment="1">
      <alignment wrapText="1"/>
    </xf>
    <xf numFmtId="164" fontId="52" fillId="0" borderId="0" xfId="0" applyNumberFormat="1" applyFont="1" applyBorder="1" applyAlignment="1">
      <alignment horizontal="right"/>
    </xf>
    <xf numFmtId="3" fontId="62" fillId="0" borderId="0" xfId="0" applyNumberFormat="1" applyFont="1" applyFill="1" applyBorder="1" applyAlignment="1">
      <alignment wrapText="1"/>
    </xf>
    <xf numFmtId="4" fontId="46" fillId="0" borderId="0" xfId="3" applyNumberFormat="1" applyFont="1" applyBorder="1" applyAlignment="1">
      <alignment wrapText="1"/>
    </xf>
    <xf numFmtId="3" fontId="62" fillId="9" borderId="0" xfId="0" applyNumberFormat="1" applyFont="1" applyFill="1" applyBorder="1" applyAlignment="1">
      <alignment wrapText="1"/>
    </xf>
    <xf numFmtId="164" fontId="13" fillId="9" borderId="0" xfId="0" applyNumberFormat="1" applyFont="1" applyFill="1" applyBorder="1" applyAlignment="1">
      <alignment horizontal="right"/>
    </xf>
    <xf numFmtId="3" fontId="46" fillId="0" borderId="0" xfId="0" applyNumberFormat="1" applyFont="1" applyFill="1" applyBorder="1" applyAlignment="1"/>
    <xf numFmtId="0" fontId="63" fillId="0" borderId="0" xfId="0" applyFont="1"/>
    <xf numFmtId="49" fontId="7" fillId="8" borderId="0" xfId="0" applyNumberFormat="1" applyFont="1" applyFill="1" applyAlignment="1">
      <alignment horizontal="left" vertical="top" wrapText="1" indent="2"/>
    </xf>
    <xf numFmtId="49" fontId="19" fillId="8" borderId="5" xfId="0" applyNumberFormat="1" applyFont="1" applyFill="1" applyBorder="1" applyAlignment="1">
      <alignment horizontal="left" vertical="top" wrapText="1" indent="1"/>
    </xf>
    <xf numFmtId="164" fontId="56" fillId="0" borderId="0" xfId="0" applyNumberFormat="1" applyFont="1" applyBorder="1" applyAlignment="1">
      <alignment horizontal="right"/>
    </xf>
    <xf numFmtId="170" fontId="64" fillId="0" borderId="0" xfId="2" applyNumberFormat="1" applyFont="1" applyFill="1" applyBorder="1" applyAlignment="1">
      <alignment vertical="top"/>
    </xf>
    <xf numFmtId="164" fontId="65" fillId="0" borderId="0" xfId="0" applyNumberFormat="1" applyFont="1"/>
    <xf numFmtId="49" fontId="17" fillId="4" borderId="0" xfId="0" applyNumberFormat="1" applyFont="1" applyFill="1" applyAlignment="1">
      <alignment horizontal="left" vertical="top" wrapText="1" indent="1"/>
    </xf>
    <xf numFmtId="49" fontId="19" fillId="4" borderId="0" xfId="0" applyNumberFormat="1" applyFont="1" applyFill="1" applyAlignment="1">
      <alignment horizontal="left" vertical="top" wrapText="1" indent="1"/>
    </xf>
    <xf numFmtId="49" fontId="19" fillId="4" borderId="0" xfId="0" applyNumberFormat="1" applyFont="1" applyFill="1" applyAlignment="1">
      <alignment horizontal="left" vertical="top" wrapText="1" indent="2"/>
    </xf>
    <xf numFmtId="49" fontId="7" fillId="4" borderId="0" xfId="0" applyNumberFormat="1" applyFont="1" applyFill="1" applyAlignment="1">
      <alignment horizontal="left" vertical="top" wrapText="1" indent="2"/>
    </xf>
    <xf numFmtId="49" fontId="19" fillId="4" borderId="0" xfId="0" applyNumberFormat="1" applyFont="1" applyFill="1" applyAlignment="1">
      <alignment horizontal="left" vertical="top" wrapText="1" indent="4"/>
    </xf>
    <xf numFmtId="49" fontId="14" fillId="4" borderId="0" xfId="0" applyNumberFormat="1" applyFont="1" applyFill="1" applyAlignment="1">
      <alignment horizontal="left" vertical="top" wrapText="1" indent="1"/>
    </xf>
    <xf numFmtId="49" fontId="19" fillId="4" borderId="5" xfId="0" applyNumberFormat="1" applyFont="1" applyFill="1" applyBorder="1" applyAlignment="1">
      <alignment horizontal="left" vertical="top" wrapText="1" indent="1"/>
    </xf>
    <xf numFmtId="0" fontId="0" fillId="0" borderId="0" xfId="0" applyAlignment="1">
      <alignment readingOrder="1"/>
    </xf>
    <xf numFmtId="0" fontId="9" fillId="0" borderId="0" xfId="0" applyFont="1" applyAlignment="1">
      <alignment horizontal="left" vertical="top" indent="1"/>
    </xf>
    <xf numFmtId="171" fontId="7" fillId="0" borderId="0" xfId="5" applyNumberFormat="1" applyFont="1" applyFill="1" applyBorder="1" applyAlignment="1">
      <alignment horizontal="left" vertical="top"/>
    </xf>
    <xf numFmtId="171" fontId="7" fillId="0" borderId="0" xfId="2" applyNumberFormat="1" applyFont="1" applyFill="1" applyBorder="1" applyAlignment="1">
      <alignment vertical="top"/>
    </xf>
    <xf numFmtId="0" fontId="19" fillId="0" borderId="0" xfId="0" applyFont="1" applyAlignment="1">
      <alignment horizontal="left" wrapText="1"/>
    </xf>
    <xf numFmtId="0" fontId="56" fillId="0" borderId="0" xfId="0" applyFont="1" applyAlignment="1">
      <alignment horizontal="left" wrapText="1"/>
    </xf>
    <xf numFmtId="0" fontId="19" fillId="0" borderId="0" xfId="0" applyFont="1" applyAlignment="1">
      <alignment horizontal="left" vertical="top" indent="1"/>
    </xf>
    <xf numFmtId="0" fontId="19" fillId="0" borderId="0" xfId="0" applyFont="1" applyAlignment="1">
      <alignment horizontal="left" vertical="center" wrapText="1" indent="1"/>
    </xf>
    <xf numFmtId="164" fontId="17" fillId="0" borderId="11" xfId="2" applyNumberFormat="1" applyFont="1" applyFill="1" applyBorder="1" applyAlignment="1">
      <alignment horizontal="right" vertical="top"/>
    </xf>
    <xf numFmtId="164" fontId="17" fillId="0" borderId="6" xfId="2" applyNumberFormat="1" applyFont="1" applyFill="1" applyBorder="1" applyAlignment="1">
      <alignment horizontal="right" vertical="top"/>
    </xf>
    <xf numFmtId="164" fontId="19" fillId="4" borderId="0" xfId="2" applyNumberFormat="1" applyFont="1" applyFill="1" applyBorder="1" applyAlignment="1">
      <alignment vertical="top"/>
    </xf>
    <xf numFmtId="164" fontId="19" fillId="4" borderId="3" xfId="2" applyNumberFormat="1" applyFont="1" applyFill="1" applyBorder="1" applyAlignment="1">
      <alignment vertical="top"/>
    </xf>
    <xf numFmtId="0" fontId="19" fillId="6" borderId="0" xfId="0" applyFont="1" applyFill="1" applyAlignment="1">
      <alignment horizontal="left" vertical="top" wrapText="1" indent="4"/>
    </xf>
    <xf numFmtId="164" fontId="7" fillId="6" borderId="0" xfId="2" applyNumberFormat="1" applyFont="1" applyFill="1" applyBorder="1" applyAlignment="1">
      <alignment horizontal="left" vertical="top"/>
    </xf>
    <xf numFmtId="164" fontId="13" fillId="6" borderId="11" xfId="2" applyNumberFormat="1" applyFont="1" applyFill="1" applyBorder="1" applyAlignment="1">
      <alignment horizontal="left" vertical="top"/>
    </xf>
    <xf numFmtId="164" fontId="13" fillId="6" borderId="6" xfId="2" applyNumberFormat="1" applyFont="1" applyFill="1" applyBorder="1" applyAlignment="1">
      <alignment horizontal="right" vertical="top"/>
    </xf>
    <xf numFmtId="0" fontId="13" fillId="6" borderId="0" xfId="0" applyFont="1" applyFill="1"/>
    <xf numFmtId="172" fontId="17" fillId="0" borderId="0" xfId="2" applyNumberFormat="1" applyFont="1" applyFill="1" applyBorder="1" applyAlignment="1">
      <alignment vertical="top"/>
    </xf>
    <xf numFmtId="0" fontId="66" fillId="0" borderId="0" xfId="0" applyFont="1"/>
    <xf numFmtId="0" fontId="67" fillId="0" borderId="0" xfId="0" applyFont="1"/>
    <xf numFmtId="0" fontId="56" fillId="0" borderId="0" xfId="0" applyFont="1" applyAlignment="1">
      <alignment horizontal="left" vertical="top" wrapText="1" indent="1"/>
    </xf>
    <xf numFmtId="164" fontId="68" fillId="0" borderId="0" xfId="0" applyNumberFormat="1" applyFont="1" applyBorder="1" applyAlignment="1">
      <alignment horizontal="right"/>
    </xf>
    <xf numFmtId="164" fontId="68" fillId="9" borderId="0" xfId="0" applyNumberFormat="1" applyFont="1" applyFill="1" applyBorder="1" applyAlignment="1">
      <alignment horizontal="right"/>
    </xf>
    <xf numFmtId="3" fontId="65" fillId="0" borderId="0" xfId="0" applyNumberFormat="1" applyFont="1" applyFill="1" applyBorder="1" applyAlignment="1">
      <alignment wrapText="1"/>
    </xf>
    <xf numFmtId="3" fontId="65" fillId="0" borderId="0" xfId="0" applyNumberFormat="1" applyFont="1" applyFill="1" applyBorder="1" applyAlignment="1"/>
    <xf numFmtId="0" fontId="56" fillId="8" borderId="0" xfId="0" applyFont="1" applyFill="1" applyAlignment="1">
      <alignment horizontal="left" vertical="top" wrapText="1" indent="1"/>
    </xf>
    <xf numFmtId="0" fontId="56" fillId="6" borderId="0" xfId="0" applyFont="1" applyFill="1" applyAlignment="1">
      <alignment horizontal="left" vertical="top" wrapText="1" indent="1"/>
    </xf>
    <xf numFmtId="0" fontId="56" fillId="0" borderId="0" xfId="0" applyFont="1" applyAlignment="1">
      <alignment horizontal="left" wrapText="1"/>
    </xf>
    <xf numFmtId="164" fontId="56" fillId="0" borderId="0" xfId="2" applyNumberFormat="1" applyFont="1" applyFill="1" applyBorder="1" applyAlignment="1">
      <alignment horizontal="right" vertical="center"/>
    </xf>
    <xf numFmtId="164" fontId="56" fillId="0" borderId="0" xfId="2" applyNumberFormat="1" applyFont="1" applyFill="1" applyBorder="1" applyAlignment="1">
      <alignment horizontal="right" vertical="top"/>
    </xf>
    <xf numFmtId="164" fontId="56" fillId="0" borderId="5" xfId="2" applyNumberFormat="1" applyFont="1" applyFill="1" applyBorder="1" applyAlignment="1">
      <alignment horizontal="right" vertical="top"/>
    </xf>
    <xf numFmtId="0" fontId="56" fillId="0" borderId="0" xfId="0" applyFont="1" applyAlignment="1">
      <alignment horizontal="left" wrapText="1"/>
    </xf>
    <xf numFmtId="0" fontId="19" fillId="0" borderId="0" xfId="0" applyFont="1" applyAlignment="1">
      <alignment horizontal="left" wrapText="1"/>
    </xf>
    <xf numFmtId="0" fontId="10" fillId="0" borderId="0" xfId="0" applyFont="1" applyAlignment="1">
      <alignment horizontal="center"/>
    </xf>
    <xf numFmtId="0" fontId="0" fillId="0" borderId="0" xfId="0" applyAlignment="1">
      <alignment horizontal="left" wrapText="1"/>
    </xf>
    <xf numFmtId="0" fontId="0" fillId="0" borderId="0" xfId="0" applyAlignment="1"/>
    <xf numFmtId="0" fontId="0" fillId="0" borderId="0" xfId="0" applyAlignment="1">
      <alignment horizontal="left" wrapText="1"/>
    </xf>
    <xf numFmtId="0" fontId="69" fillId="0" borderId="0" xfId="0" applyFont="1" applyAlignment="1">
      <alignment horizontal="left" vertical="center" readingOrder="1"/>
    </xf>
  </cellXfs>
  <cellStyles count="8">
    <cellStyle name="Dziesiętny 3" xfId="2"/>
    <cellStyle name="Dziesiętny 3 2" xfId="5"/>
    <cellStyle name="Hiperłącze" xfId="1" builtinId="8"/>
    <cellStyle name="Normalny" xfId="0" builtinId="0"/>
    <cellStyle name="Normalny 2" xfId="3"/>
    <cellStyle name="Procentowy" xfId="7" builtinId="5"/>
    <cellStyle name="Procentowy 2" xfId="4"/>
    <cellStyle name="Procentowy 5" xfId="6"/>
  </cellStyles>
  <dxfs count="0"/>
  <tableStyles count="0" defaultTableStyle="TableStyleMedium2" defaultPivotStyle="PivotStyleLight16"/>
  <colors>
    <mruColors>
      <color rgb="FFDCE6F1"/>
      <color rgb="FFC6E0B4"/>
      <color rgb="FFB2E0B4"/>
      <color rgb="FF008E40"/>
      <color rgb="FF009A46"/>
      <color rgb="FF00A249"/>
      <color rgb="FF00B050"/>
      <color rgb="FF32960E"/>
      <color rgb="FF35A10F"/>
      <color rgb="FFD2DC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3294530</xdr:colOff>
      <xdr:row>0</xdr:row>
      <xdr:rowOff>112058</xdr:rowOff>
    </xdr:from>
    <xdr:to>
      <xdr:col>3</xdr:col>
      <xdr:colOff>1050665</xdr:colOff>
      <xdr:row>1</xdr:row>
      <xdr:rowOff>22412</xdr:rowOff>
    </xdr:to>
    <xdr:pic>
      <xdr:nvPicPr>
        <xdr:cNvPr id="4" name="Obraz 3" descr="C:\Users\SWIESSZYWACZ\Downloads\bnpparibas_logo (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13059" y="112058"/>
          <a:ext cx="1835077" cy="369795"/>
        </a:xfrm>
        <a:prstGeom prst="rect">
          <a:avLst/>
        </a:prstGeom>
        <a:noFill/>
        <a:ln>
          <a:noFill/>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rgb="FF008E40"/>
    <pageSetUpPr fitToPage="1"/>
  </sheetPr>
  <dimension ref="B1:G48"/>
  <sheetViews>
    <sheetView showGridLines="0" tabSelected="1" zoomScale="85" zoomScaleNormal="85" workbookViewId="0">
      <selection activeCell="B24" sqref="B24:D24"/>
    </sheetView>
  </sheetViews>
  <sheetFormatPr defaultColWidth="10.28515625" defaultRowHeight="14.25"/>
  <cols>
    <col min="1" max="1" width="2.7109375" style="2" customWidth="1"/>
    <col min="2" max="2" width="69.5703125" style="2" customWidth="1"/>
    <col min="3" max="3" width="61.140625" style="41" customWidth="1"/>
    <col min="4" max="4" width="15.7109375" style="1" customWidth="1"/>
    <col min="5" max="7" width="10.28515625" style="2" customWidth="1"/>
    <col min="8" max="16384" width="10.28515625" style="2"/>
  </cols>
  <sheetData>
    <row r="1" spans="2:7" ht="36">
      <c r="B1" s="91" t="s">
        <v>605</v>
      </c>
      <c r="C1" s="92" t="s">
        <v>606</v>
      </c>
    </row>
    <row r="2" spans="2:7">
      <c r="C2" s="3"/>
    </row>
    <row r="3" spans="2:7" ht="25.5">
      <c r="B3" s="93" t="s">
        <v>370</v>
      </c>
      <c r="C3" s="93" t="s">
        <v>371</v>
      </c>
      <c r="D3" s="94" t="s">
        <v>328</v>
      </c>
    </row>
    <row r="4" spans="2:7">
      <c r="C4" s="3"/>
      <c r="E4" s="88"/>
      <c r="F4" s="88"/>
      <c r="G4" s="88"/>
    </row>
    <row r="5" spans="2:7" ht="21.2" customHeight="1">
      <c r="B5" s="258" t="s">
        <v>4</v>
      </c>
      <c r="C5" s="259" t="s">
        <v>5</v>
      </c>
      <c r="D5" s="260" t="s">
        <v>329</v>
      </c>
    </row>
    <row r="6" spans="2:7" ht="21.2" customHeight="1">
      <c r="B6" s="17" t="s">
        <v>57</v>
      </c>
      <c r="C6" s="16" t="s">
        <v>58</v>
      </c>
      <c r="D6" s="95" t="s">
        <v>330</v>
      </c>
    </row>
    <row r="7" spans="2:7" ht="21.2" customHeight="1">
      <c r="B7" s="258" t="s">
        <v>70</v>
      </c>
      <c r="C7" s="259" t="s">
        <v>71</v>
      </c>
      <c r="D7" s="260" t="s">
        <v>331</v>
      </c>
    </row>
    <row r="8" spans="2:7" ht="21.2" customHeight="1">
      <c r="B8" s="17" t="s">
        <v>22</v>
      </c>
      <c r="C8" s="16" t="s">
        <v>23</v>
      </c>
      <c r="D8" s="95" t="s">
        <v>332</v>
      </c>
    </row>
    <row r="9" spans="2:7" ht="21.2" customHeight="1">
      <c r="B9" s="258" t="s">
        <v>32</v>
      </c>
      <c r="C9" s="259" t="s">
        <v>33</v>
      </c>
      <c r="D9" s="260" t="s">
        <v>333</v>
      </c>
    </row>
    <row r="10" spans="2:7" ht="21.2" customHeight="1">
      <c r="B10" s="17" t="s">
        <v>125</v>
      </c>
      <c r="C10" s="16" t="s">
        <v>334</v>
      </c>
      <c r="D10" s="95" t="s">
        <v>335</v>
      </c>
    </row>
    <row r="11" spans="2:7" ht="21.2" customHeight="1">
      <c r="B11" s="258" t="s">
        <v>40</v>
      </c>
      <c r="C11" s="259" t="s">
        <v>352</v>
      </c>
      <c r="D11" s="260" t="s">
        <v>336</v>
      </c>
    </row>
    <row r="12" spans="2:7" ht="21.2" customHeight="1">
      <c r="B12" s="17" t="s">
        <v>166</v>
      </c>
      <c r="C12" s="16" t="s">
        <v>167</v>
      </c>
      <c r="D12" s="95" t="s">
        <v>337</v>
      </c>
    </row>
    <row r="13" spans="2:7" ht="21.2" customHeight="1">
      <c r="B13" s="258" t="s">
        <v>178</v>
      </c>
      <c r="C13" s="259" t="s">
        <v>179</v>
      </c>
      <c r="D13" s="260" t="s">
        <v>338</v>
      </c>
    </row>
    <row r="14" spans="2:7" ht="21.2" customHeight="1">
      <c r="B14" s="17" t="s">
        <v>339</v>
      </c>
      <c r="C14" s="16" t="s">
        <v>340</v>
      </c>
      <c r="D14" s="95" t="s">
        <v>341</v>
      </c>
    </row>
    <row r="15" spans="2:7" ht="21.2" customHeight="1">
      <c r="B15" s="258" t="s">
        <v>201</v>
      </c>
      <c r="C15" s="259" t="s">
        <v>274</v>
      </c>
      <c r="D15" s="260" t="s">
        <v>342</v>
      </c>
    </row>
    <row r="16" spans="2:7" ht="21.2" customHeight="1">
      <c r="B16" s="17" t="s">
        <v>197</v>
      </c>
      <c r="C16" s="16" t="s">
        <v>298</v>
      </c>
      <c r="D16" s="95" t="s">
        <v>343</v>
      </c>
    </row>
    <row r="17" spans="2:4" ht="21.2" customHeight="1">
      <c r="B17" s="258" t="s">
        <v>391</v>
      </c>
      <c r="C17" s="259" t="s">
        <v>409</v>
      </c>
      <c r="D17" s="260" t="s">
        <v>344</v>
      </c>
    </row>
    <row r="18" spans="2:4" ht="21.2" customHeight="1">
      <c r="B18" s="17" t="s">
        <v>311</v>
      </c>
      <c r="C18" s="16" t="s">
        <v>312</v>
      </c>
      <c r="D18" s="95" t="s">
        <v>345</v>
      </c>
    </row>
    <row r="19" spans="2:4" ht="21.2" customHeight="1">
      <c r="B19" s="258" t="s">
        <v>346</v>
      </c>
      <c r="C19" s="259" t="s">
        <v>347</v>
      </c>
      <c r="D19" s="260" t="s">
        <v>348</v>
      </c>
    </row>
    <row r="20" spans="2:4" ht="21.2" customHeight="1">
      <c r="B20" s="16" t="s">
        <v>666</v>
      </c>
      <c r="C20" s="16" t="s">
        <v>669</v>
      </c>
      <c r="D20" s="95" t="s">
        <v>728</v>
      </c>
    </row>
    <row r="21" spans="2:4" ht="21.2" customHeight="1">
      <c r="B21" s="259" t="s">
        <v>667</v>
      </c>
      <c r="C21" s="259" t="s">
        <v>668</v>
      </c>
      <c r="D21" s="260" t="s">
        <v>729</v>
      </c>
    </row>
    <row r="22" spans="2:4" s="33" customFormat="1" ht="12.75">
      <c r="B22" s="188"/>
      <c r="C22" s="189"/>
      <c r="D22" s="189"/>
    </row>
    <row r="23" spans="2:4" s="33" customFormat="1" ht="12.75">
      <c r="B23" s="188"/>
      <c r="C23" s="189"/>
      <c r="D23" s="189"/>
    </row>
    <row r="24" spans="2:4" s="33" customFormat="1" ht="22.5" customHeight="1">
      <c r="B24" s="376" t="s">
        <v>607</v>
      </c>
      <c r="C24" s="376"/>
      <c r="D24" s="376"/>
    </row>
    <row r="25" spans="2:4" s="33" customFormat="1" ht="17.45" customHeight="1">
      <c r="B25" s="376" t="s">
        <v>670</v>
      </c>
      <c r="C25" s="376"/>
      <c r="D25" s="376"/>
    </row>
    <row r="26" spans="2:4" ht="18.75" customHeight="1"/>
    <row r="27" spans="2:4" ht="27" customHeight="1">
      <c r="B27" s="376" t="s">
        <v>671</v>
      </c>
      <c r="C27" s="376"/>
      <c r="D27" s="376"/>
    </row>
    <row r="28" spans="2:4" ht="29.25" customHeight="1">
      <c r="B28" s="376" t="s">
        <v>672</v>
      </c>
      <c r="C28" s="376"/>
      <c r="D28" s="376"/>
    </row>
    <row r="29" spans="2:4" ht="20.25" customHeight="1">
      <c r="B29" s="375"/>
      <c r="C29" s="375"/>
      <c r="D29" s="375"/>
    </row>
    <row r="30" spans="2:4" ht="38.25" customHeight="1">
      <c r="B30" s="376" t="s">
        <v>687</v>
      </c>
      <c r="C30" s="376"/>
      <c r="D30" s="349"/>
    </row>
    <row r="31" spans="2:4" ht="44.45" customHeight="1">
      <c r="B31" s="376" t="s">
        <v>688</v>
      </c>
      <c r="C31" s="376"/>
      <c r="D31" s="348"/>
    </row>
    <row r="32" spans="2:4" ht="21" customHeight="1"/>
    <row r="33" spans="2:5">
      <c r="B33" s="375" t="s">
        <v>756</v>
      </c>
      <c r="C33" s="375"/>
    </row>
    <row r="34" spans="2:5">
      <c r="B34" s="375" t="s">
        <v>737</v>
      </c>
      <c r="C34" s="375"/>
    </row>
    <row r="36" spans="2:5" ht="30" customHeight="1">
      <c r="B36" s="375" t="s">
        <v>757</v>
      </c>
      <c r="C36" s="378"/>
      <c r="D36" s="379"/>
      <c r="E36" s="41"/>
    </row>
    <row r="37" spans="2:5" ht="30" customHeight="1">
      <c r="B37" s="375" t="s">
        <v>759</v>
      </c>
      <c r="C37" s="378"/>
      <c r="D37" s="378"/>
      <c r="E37" s="41"/>
    </row>
    <row r="38" spans="2:5" ht="23.25" customHeight="1">
      <c r="B38" s="381" t="s">
        <v>762</v>
      </c>
      <c r="C38" s="380"/>
      <c r="D38" s="380"/>
      <c r="E38" s="41"/>
    </row>
    <row r="39" spans="2:5" ht="30" customHeight="1">
      <c r="B39" s="371"/>
      <c r="C39" s="380"/>
      <c r="D39" s="380"/>
      <c r="E39" s="41"/>
    </row>
    <row r="40" spans="2:5" ht="30" customHeight="1">
      <c r="B40" s="375" t="s">
        <v>758</v>
      </c>
      <c r="C40" s="379"/>
      <c r="D40" s="379"/>
      <c r="E40" s="41"/>
    </row>
    <row r="41" spans="2:5" ht="30" customHeight="1">
      <c r="B41" s="375" t="s">
        <v>760</v>
      </c>
      <c r="C41" s="379"/>
      <c r="D41" s="379"/>
      <c r="E41" s="371"/>
    </row>
    <row r="42" spans="2:5" ht="17.25" customHeight="1">
      <c r="B42" s="375" t="s">
        <v>764</v>
      </c>
      <c r="C42" s="378"/>
      <c r="D42" s="378"/>
      <c r="E42" s="371"/>
    </row>
    <row r="43" spans="2:5" ht="14.25" customHeight="1">
      <c r="B43" s="381"/>
      <c r="C43" s="233"/>
      <c r="D43" s="233"/>
      <c r="E43" s="41"/>
    </row>
    <row r="44" spans="2:5" ht="14.25" customHeight="1">
      <c r="B44" s="381"/>
      <c r="C44" s="233"/>
      <c r="D44" s="233"/>
      <c r="E44" s="41"/>
    </row>
    <row r="47" spans="2:5">
      <c r="B47" s="375"/>
      <c r="C47" s="375"/>
    </row>
    <row r="48" spans="2:5">
      <c r="B48" s="375"/>
      <c r="C48" s="375"/>
    </row>
  </sheetData>
  <mergeCells count="16">
    <mergeCell ref="B48:C48"/>
    <mergeCell ref="B36:D36"/>
    <mergeCell ref="B40:D40"/>
    <mergeCell ref="B42:D42"/>
    <mergeCell ref="B37:D37"/>
    <mergeCell ref="B41:D41"/>
    <mergeCell ref="B47:C47"/>
    <mergeCell ref="B33:C33"/>
    <mergeCell ref="B34:C34"/>
    <mergeCell ref="B30:C30"/>
    <mergeCell ref="B31:C31"/>
    <mergeCell ref="B24:D24"/>
    <mergeCell ref="B25:D25"/>
    <mergeCell ref="B27:D27"/>
    <mergeCell ref="B29:D29"/>
    <mergeCell ref="B28:D28"/>
  </mergeCells>
  <hyperlinks>
    <hyperlink ref="D5" location="'(1)'!A1" display="(1)"/>
    <hyperlink ref="D6" location="'(1a)'!A1" display="(1a)"/>
    <hyperlink ref="D7" location="'(2)'!A1" display="(2)"/>
    <hyperlink ref="D9" location="'(4)'!A1" display="(4)"/>
    <hyperlink ref="D10" location="'(5)'!A1" display="(5)"/>
    <hyperlink ref="D11" location="'(6)'!A1" display="(6)"/>
    <hyperlink ref="D12" location="'(7)'!A1" display="(7)"/>
    <hyperlink ref="D13" location="'(8)'!A1" display="(8)"/>
    <hyperlink ref="D14" location="'(9)'!A1" display="(9)"/>
    <hyperlink ref="D15" location="'(10)'!A1" display="(10)"/>
    <hyperlink ref="D16" location="'(11)'!A1" display="(11)"/>
    <hyperlink ref="D17" location="'(12)'!A1" display="(12)"/>
    <hyperlink ref="D18" location="'(13)'!A1" display="(13)"/>
    <hyperlink ref="D19" location="'(14)'!A1" display="(14)"/>
    <hyperlink ref="D8" location="'(3)'!A1" display="(3)"/>
    <hyperlink ref="D21" location="'(16)'!A1" tooltip="segmenty" display="'(16)"/>
    <hyperlink ref="D20" location="'(15)'!A1" display="'(15)"/>
  </hyperlinks>
  <pageMargins left="0.70866141732283472" right="0.70866141732283472" top="0.74803149606299213" bottom="0.74803149606299213" header="0.31496062992125984" footer="0.31496062992125984"/>
  <pageSetup paperSize="9" scale="89" orientation="landscape" r:id="rId1"/>
  <ignoredErrors>
    <ignoredError sqref="B26:D26 D5:D19"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tabColor rgb="FFB2E0B4"/>
    <pageSetUpPr fitToPage="1"/>
  </sheetPr>
  <dimension ref="A1:AX74"/>
  <sheetViews>
    <sheetView showGridLines="0" zoomScale="80" zoomScaleNormal="80" workbookViewId="0">
      <selection activeCell="C4" sqref="C4"/>
    </sheetView>
  </sheetViews>
  <sheetFormatPr defaultRowHeight="15"/>
  <cols>
    <col min="1" max="1" width="42.7109375" customWidth="1"/>
    <col min="2" max="2" width="42.140625" customWidth="1"/>
    <col min="3" max="16" width="14.42578125" customWidth="1"/>
    <col min="17" max="17" width="42.7109375" customWidth="1"/>
    <col min="18" max="18" width="42.140625" customWidth="1"/>
    <col min="19" max="23" width="14.42578125" customWidth="1"/>
    <col min="24" max="25" width="42.140625" customWidth="1"/>
    <col min="26" max="42" width="14.42578125" customWidth="1"/>
    <col min="43" max="43" width="14.42578125" style="54" customWidth="1"/>
    <col min="44" max="44" width="14.42578125" style="106" customWidth="1"/>
    <col min="45" max="45" width="17.140625" bestFit="1" customWidth="1"/>
    <col min="46" max="46" width="10.5703125" bestFit="1" customWidth="1"/>
    <col min="47" max="47" width="1.7109375" customWidth="1"/>
    <col min="48" max="48" width="15.5703125" bestFit="1" customWidth="1"/>
    <col min="49" max="49" width="10.7109375" bestFit="1" customWidth="1"/>
    <col min="50" max="50" width="15.140625" customWidth="1"/>
  </cols>
  <sheetData>
    <row r="1" spans="1:50" s="1" customFormat="1" ht="14.25">
      <c r="A1" s="43" t="s">
        <v>0</v>
      </c>
      <c r="B1" s="43" t="s">
        <v>1</v>
      </c>
      <c r="Q1" s="43"/>
      <c r="R1" s="43"/>
      <c r="X1" s="43" t="s">
        <v>0</v>
      </c>
      <c r="Y1" s="43" t="s">
        <v>1</v>
      </c>
      <c r="Z1" s="4"/>
      <c r="AA1" s="4"/>
      <c r="AB1" s="4"/>
      <c r="AC1" s="4"/>
      <c r="AD1" s="4"/>
      <c r="AE1" s="4"/>
      <c r="AF1" s="4"/>
      <c r="AG1" s="4"/>
      <c r="AH1" s="4"/>
      <c r="AI1" s="4"/>
      <c r="AJ1" s="4"/>
      <c r="AK1" s="4"/>
      <c r="AL1" s="4"/>
      <c r="AM1" s="4"/>
      <c r="AN1" s="4"/>
      <c r="AO1" s="4"/>
      <c r="AP1" s="4"/>
      <c r="AQ1" s="4"/>
      <c r="AR1" s="105"/>
      <c r="AS1" s="2"/>
      <c r="AT1" s="2"/>
      <c r="AU1" s="2"/>
      <c r="AV1" s="2"/>
      <c r="AW1" s="2"/>
      <c r="AX1" s="2"/>
    </row>
    <row r="2" spans="1:50" s="2" customFormat="1" ht="14.25">
      <c r="Z2" s="4"/>
      <c r="AA2" s="4"/>
      <c r="AB2" s="4"/>
      <c r="AC2" s="4"/>
      <c r="AD2" s="4"/>
      <c r="AE2" s="4"/>
      <c r="AF2" s="4"/>
      <c r="AG2" s="4"/>
      <c r="AH2" s="4"/>
      <c r="AI2" s="4"/>
      <c r="AJ2" s="4"/>
      <c r="AK2" s="4"/>
      <c r="AL2" s="4"/>
      <c r="AM2" s="4"/>
      <c r="AN2" s="4"/>
      <c r="AO2" s="4"/>
      <c r="AP2" s="4"/>
      <c r="AQ2" s="4"/>
      <c r="AR2" s="105"/>
    </row>
    <row r="3" spans="1:50" s="2" customFormat="1" ht="13.7" customHeight="1">
      <c r="A3" s="13" t="s">
        <v>164</v>
      </c>
      <c r="B3" s="13" t="s">
        <v>165</v>
      </c>
      <c r="Q3" s="13"/>
      <c r="R3" s="13"/>
      <c r="X3" s="13" t="s">
        <v>164</v>
      </c>
      <c r="Y3" s="13" t="s">
        <v>165</v>
      </c>
      <c r="Z3" s="49"/>
      <c r="AA3" s="49"/>
      <c r="AB3" s="49"/>
      <c r="AC3" s="49"/>
      <c r="AD3" s="49"/>
      <c r="AE3" s="49"/>
      <c r="AF3" s="49"/>
      <c r="AG3" s="49"/>
      <c r="AH3" s="49"/>
      <c r="AI3" s="49"/>
      <c r="AJ3" s="49"/>
      <c r="AK3" s="49"/>
      <c r="AL3" s="49"/>
      <c r="AM3" s="49"/>
      <c r="AN3" s="49"/>
      <c r="AO3" s="49"/>
      <c r="AP3" s="49"/>
      <c r="AQ3" s="49"/>
      <c r="AR3" s="105"/>
      <c r="AS3" s="377"/>
      <c r="AT3" s="377"/>
      <c r="AU3" s="61"/>
      <c r="AV3" s="377"/>
      <c r="AW3" s="377"/>
      <c r="AX3" s="14"/>
    </row>
    <row r="4" spans="1:50" ht="38.25" customHeight="1">
      <c r="A4" s="235" t="s">
        <v>442</v>
      </c>
      <c r="B4" s="235" t="s">
        <v>443</v>
      </c>
      <c r="C4" s="8">
        <v>44834</v>
      </c>
      <c r="D4" s="8">
        <v>44742</v>
      </c>
      <c r="E4" s="8">
        <v>44651</v>
      </c>
      <c r="F4" s="8">
        <v>44561</v>
      </c>
      <c r="G4" s="8">
        <v>44469</v>
      </c>
      <c r="H4" s="8">
        <v>44377</v>
      </c>
      <c r="I4" s="8">
        <v>44286</v>
      </c>
      <c r="J4" s="236">
        <v>44196</v>
      </c>
      <c r="K4" s="236">
        <v>44104</v>
      </c>
      <c r="L4" s="236">
        <v>44012</v>
      </c>
      <c r="M4" s="236">
        <v>43921</v>
      </c>
      <c r="N4" s="236">
        <v>43830</v>
      </c>
      <c r="O4" s="236">
        <v>43738</v>
      </c>
      <c r="P4" s="236">
        <v>43646</v>
      </c>
      <c r="Q4" s="236">
        <v>43555</v>
      </c>
      <c r="R4" s="236">
        <v>43465</v>
      </c>
      <c r="S4" s="236">
        <v>43373</v>
      </c>
      <c r="T4" s="236">
        <v>43281</v>
      </c>
      <c r="U4" s="236" t="s">
        <v>428</v>
      </c>
      <c r="V4" s="236" t="s">
        <v>426</v>
      </c>
      <c r="W4" s="236" t="s">
        <v>422</v>
      </c>
      <c r="X4" s="235" t="s">
        <v>442</v>
      </c>
      <c r="Y4" s="235" t="s">
        <v>443</v>
      </c>
      <c r="Z4" s="8" t="s">
        <v>418</v>
      </c>
      <c r="AA4" s="8" t="s">
        <v>416</v>
      </c>
      <c r="AB4" s="8" t="s">
        <v>414</v>
      </c>
      <c r="AC4" s="8" t="s">
        <v>407</v>
      </c>
      <c r="AD4" s="8" t="s">
        <v>397</v>
      </c>
      <c r="AE4" s="8" t="s">
        <v>380</v>
      </c>
      <c r="AF4" s="8" t="s">
        <v>360</v>
      </c>
      <c r="AG4" s="8" t="s">
        <v>349</v>
      </c>
      <c r="AH4" s="8" t="s">
        <v>6</v>
      </c>
      <c r="AI4" s="8" t="s">
        <v>7</v>
      </c>
      <c r="AJ4" s="8" t="s">
        <v>8</v>
      </c>
      <c r="AK4" s="8" t="s">
        <v>9</v>
      </c>
      <c r="AL4" s="8" t="s">
        <v>10</v>
      </c>
      <c r="AM4" s="8" t="s">
        <v>11</v>
      </c>
      <c r="AN4" s="4"/>
      <c r="AO4" s="4"/>
      <c r="AP4" s="4"/>
      <c r="AQ4" s="4"/>
      <c r="AR4" s="105"/>
    </row>
    <row r="5" spans="1:50" s="184" customFormat="1">
      <c r="A5" s="80" t="s">
        <v>495</v>
      </c>
      <c r="B5" s="293" t="s">
        <v>496</v>
      </c>
      <c r="C5" s="25">
        <v>1022236</v>
      </c>
      <c r="D5" s="25">
        <v>734090</v>
      </c>
      <c r="E5" s="25">
        <v>821042</v>
      </c>
      <c r="F5" s="25">
        <v>796517</v>
      </c>
      <c r="G5" s="25">
        <v>847481</v>
      </c>
      <c r="H5" s="25">
        <v>899364</v>
      </c>
      <c r="I5" s="25">
        <v>666224</v>
      </c>
      <c r="J5" s="25">
        <v>595102</v>
      </c>
      <c r="K5" s="25">
        <v>565582</v>
      </c>
      <c r="L5" s="25">
        <v>572408.68119999999</v>
      </c>
      <c r="M5" s="25">
        <v>545517</v>
      </c>
      <c r="N5" s="25">
        <v>576521</v>
      </c>
      <c r="O5" s="25">
        <v>638115</v>
      </c>
      <c r="P5" s="25">
        <v>467804</v>
      </c>
      <c r="Q5" s="25">
        <v>667354</v>
      </c>
      <c r="R5" s="25">
        <v>687227</v>
      </c>
      <c r="S5" s="25">
        <v>506718</v>
      </c>
      <c r="T5" s="25">
        <v>478024</v>
      </c>
      <c r="U5" s="25">
        <v>489074</v>
      </c>
      <c r="V5" s="25">
        <v>799501</v>
      </c>
      <c r="W5" s="25">
        <v>550934</v>
      </c>
      <c r="X5" s="337" t="s">
        <v>231</v>
      </c>
      <c r="Y5" s="290" t="s">
        <v>232</v>
      </c>
      <c r="Z5" s="25">
        <v>8847151</v>
      </c>
      <c r="AA5" s="25">
        <v>8617610</v>
      </c>
      <c r="AB5" s="25">
        <v>8114472</v>
      </c>
      <c r="AC5" s="25">
        <v>8593837</v>
      </c>
      <c r="AD5" s="25">
        <v>8399579</v>
      </c>
      <c r="AE5" s="25">
        <v>8470928</v>
      </c>
      <c r="AF5" s="25">
        <v>7944880</v>
      </c>
      <c r="AG5" s="25">
        <v>8104188</v>
      </c>
      <c r="AH5" s="25">
        <v>8058836</v>
      </c>
      <c r="AI5" s="25">
        <v>5231901</v>
      </c>
      <c r="AJ5" s="25">
        <v>5268652</v>
      </c>
      <c r="AK5" s="25">
        <v>5210688</v>
      </c>
      <c r="AL5" s="25">
        <v>5105260</v>
      </c>
      <c r="AM5" s="25">
        <v>4361921</v>
      </c>
      <c r="AN5" s="4"/>
      <c r="AO5" s="4"/>
      <c r="AP5" s="4"/>
      <c r="AQ5" s="4"/>
      <c r="AR5" s="105"/>
    </row>
    <row r="6" spans="1:50">
      <c r="A6" s="71" t="s">
        <v>497</v>
      </c>
      <c r="B6" s="294" t="s">
        <v>726</v>
      </c>
      <c r="C6" s="24">
        <v>768782</v>
      </c>
      <c r="D6" s="24">
        <v>712931</v>
      </c>
      <c r="E6" s="24">
        <v>776624</v>
      </c>
      <c r="F6" s="24">
        <v>729310</v>
      </c>
      <c r="G6" s="24">
        <v>750361</v>
      </c>
      <c r="H6" s="24">
        <v>787324</v>
      </c>
      <c r="I6" s="24">
        <v>531014</v>
      </c>
      <c r="J6" s="24">
        <v>492335</v>
      </c>
      <c r="K6" s="24">
        <v>323449</v>
      </c>
      <c r="L6" s="24">
        <v>307555</v>
      </c>
      <c r="M6" s="24">
        <v>262030</v>
      </c>
      <c r="N6" s="24">
        <v>275915</v>
      </c>
      <c r="O6" s="24">
        <v>232571</v>
      </c>
      <c r="P6" s="24">
        <v>160061</v>
      </c>
      <c r="Q6" s="24">
        <v>360824</v>
      </c>
      <c r="R6" s="24">
        <v>361399</v>
      </c>
      <c r="S6" s="24">
        <v>504669</v>
      </c>
      <c r="T6" s="24">
        <v>473873</v>
      </c>
      <c r="U6" s="24">
        <v>486849</v>
      </c>
      <c r="V6" s="24">
        <v>591642</v>
      </c>
      <c r="W6" s="24">
        <v>397541</v>
      </c>
      <c r="X6" s="338" t="s">
        <v>76</v>
      </c>
      <c r="Y6" s="282" t="s">
        <v>233</v>
      </c>
      <c r="Z6" s="24">
        <v>4656646</v>
      </c>
      <c r="AA6" s="24">
        <v>4542297</v>
      </c>
      <c r="AB6" s="24">
        <v>4188362</v>
      </c>
      <c r="AC6" s="24">
        <v>4415066</v>
      </c>
      <c r="AD6" s="24">
        <v>4325874</v>
      </c>
      <c r="AE6" s="24">
        <v>4419269</v>
      </c>
      <c r="AF6" s="24">
        <v>3906021</v>
      </c>
      <c r="AG6" s="24">
        <v>4186131</v>
      </c>
      <c r="AH6" s="24">
        <v>4271391</v>
      </c>
      <c r="AI6" s="24">
        <v>2093024</v>
      </c>
      <c r="AJ6" s="24">
        <v>2118862</v>
      </c>
      <c r="AK6" s="24">
        <v>2218982</v>
      </c>
      <c r="AL6" s="24">
        <v>2255378</v>
      </c>
      <c r="AM6" s="24">
        <v>1948546</v>
      </c>
      <c r="AN6" s="4"/>
      <c r="AO6" s="4"/>
      <c r="AP6" s="4"/>
      <c r="AQ6" s="4"/>
      <c r="AR6" s="105"/>
    </row>
    <row r="7" spans="1:50">
      <c r="A7" s="71" t="s">
        <v>498</v>
      </c>
      <c r="B7" s="294" t="s">
        <v>499</v>
      </c>
      <c r="C7" s="24">
        <v>240885</v>
      </c>
      <c r="D7" s="24">
        <v>8878</v>
      </c>
      <c r="E7" s="24">
        <v>17024</v>
      </c>
      <c r="F7" s="24">
        <v>45208</v>
      </c>
      <c r="G7" s="24">
        <v>53011</v>
      </c>
      <c r="H7" s="24">
        <v>66389</v>
      </c>
      <c r="I7" s="24">
        <v>91713</v>
      </c>
      <c r="J7" s="24">
        <v>96141</v>
      </c>
      <c r="K7" s="24">
        <v>120771</v>
      </c>
      <c r="L7" s="24">
        <v>145601</v>
      </c>
      <c r="M7" s="24">
        <v>170599</v>
      </c>
      <c r="N7" s="24">
        <v>195443</v>
      </c>
      <c r="O7" s="24">
        <v>223557</v>
      </c>
      <c r="P7" s="24">
        <v>126408</v>
      </c>
      <c r="Q7" s="24">
        <v>123526</v>
      </c>
      <c r="R7" s="24">
        <v>96596</v>
      </c>
      <c r="S7" s="24"/>
      <c r="T7" s="24"/>
      <c r="U7" s="24"/>
      <c r="V7" s="24"/>
      <c r="W7" s="24"/>
      <c r="X7" s="338" t="s">
        <v>234</v>
      </c>
      <c r="Y7" s="282" t="s">
        <v>235</v>
      </c>
      <c r="Z7" s="24">
        <v>4159228</v>
      </c>
      <c r="AA7" s="24">
        <v>4052624</v>
      </c>
      <c r="AB7" s="24">
        <v>3918198</v>
      </c>
      <c r="AC7" s="24">
        <v>4167356</v>
      </c>
      <c r="AD7" s="24">
        <v>4046191</v>
      </c>
      <c r="AE7" s="24">
        <v>4019070</v>
      </c>
      <c r="AF7" s="24">
        <v>3967365</v>
      </c>
      <c r="AG7" s="24">
        <v>3877130</v>
      </c>
      <c r="AH7" s="24">
        <v>3730875</v>
      </c>
      <c r="AI7" s="24">
        <v>3127800</v>
      </c>
      <c r="AJ7" s="24">
        <v>3144797</v>
      </c>
      <c r="AK7" s="24">
        <v>2969821</v>
      </c>
      <c r="AL7" s="24">
        <v>2743151</v>
      </c>
      <c r="AM7" s="24">
        <v>2388168</v>
      </c>
      <c r="AN7" s="4"/>
      <c r="AO7" s="4"/>
      <c r="AP7" s="4"/>
      <c r="AQ7" s="4"/>
      <c r="AR7" s="105"/>
    </row>
    <row r="8" spans="1:50">
      <c r="A8" s="71" t="s">
        <v>500</v>
      </c>
      <c r="B8" s="294" t="s">
        <v>501</v>
      </c>
      <c r="C8" s="24">
        <v>12569</v>
      </c>
      <c r="D8" s="24">
        <v>12281</v>
      </c>
      <c r="E8" s="24">
        <v>27394</v>
      </c>
      <c r="F8" s="24">
        <v>21999</v>
      </c>
      <c r="G8" s="24">
        <v>44109</v>
      </c>
      <c r="H8" s="24">
        <v>45651</v>
      </c>
      <c r="I8" s="24">
        <v>43497</v>
      </c>
      <c r="J8" s="24">
        <v>6626</v>
      </c>
      <c r="K8" s="24">
        <v>121362</v>
      </c>
      <c r="L8" s="24">
        <v>119252.68120000001</v>
      </c>
      <c r="M8" s="24">
        <v>112888</v>
      </c>
      <c r="N8" s="24">
        <v>105163</v>
      </c>
      <c r="O8" s="24">
        <v>181987</v>
      </c>
      <c r="P8" s="24">
        <v>181335</v>
      </c>
      <c r="Q8" s="24">
        <v>183004</v>
      </c>
      <c r="R8" s="24">
        <v>229232</v>
      </c>
      <c r="S8" s="24">
        <v>2049</v>
      </c>
      <c r="T8" s="24">
        <v>4151</v>
      </c>
      <c r="U8" s="24">
        <v>2225</v>
      </c>
      <c r="V8" s="24">
        <v>207859</v>
      </c>
      <c r="W8" s="24">
        <v>153393</v>
      </c>
      <c r="X8" s="339" t="s">
        <v>236</v>
      </c>
      <c r="Y8" s="291" t="s">
        <v>237</v>
      </c>
      <c r="Z8" s="24">
        <v>173773</v>
      </c>
      <c r="AA8" s="24">
        <v>169173</v>
      </c>
      <c r="AB8" s="24">
        <v>183507</v>
      </c>
      <c r="AC8" s="24">
        <v>193094</v>
      </c>
      <c r="AD8" s="24">
        <v>191571</v>
      </c>
      <c r="AE8" s="24">
        <v>201106</v>
      </c>
      <c r="AF8" s="24">
        <v>207899</v>
      </c>
      <c r="AG8" s="24">
        <v>212607</v>
      </c>
      <c r="AH8" s="24">
        <v>199969</v>
      </c>
      <c r="AI8" s="24">
        <v>105962</v>
      </c>
      <c r="AJ8" s="24">
        <v>106328</v>
      </c>
      <c r="AK8" s="24">
        <v>109873</v>
      </c>
      <c r="AL8" s="24">
        <v>105591</v>
      </c>
      <c r="AM8" s="24">
        <v>98963</v>
      </c>
      <c r="AN8" s="4"/>
      <c r="AO8" s="4"/>
      <c r="AP8" s="4"/>
      <c r="AQ8" s="4"/>
      <c r="AR8" s="105"/>
    </row>
    <row r="9" spans="1:50">
      <c r="A9" s="80" t="s">
        <v>502</v>
      </c>
      <c r="B9" s="293" t="s">
        <v>503</v>
      </c>
      <c r="C9" s="25">
        <v>39615133</v>
      </c>
      <c r="D9" s="25">
        <v>40207659</v>
      </c>
      <c r="E9" s="25">
        <v>39483821</v>
      </c>
      <c r="F9" s="25">
        <v>38817716</v>
      </c>
      <c r="G9" s="25">
        <v>37686655</v>
      </c>
      <c r="H9" s="25">
        <v>35852611</v>
      </c>
      <c r="I9" s="25">
        <v>34657171</v>
      </c>
      <c r="J9" s="25">
        <v>33802097</v>
      </c>
      <c r="K9" s="25">
        <v>32900871</v>
      </c>
      <c r="L9" s="25">
        <v>31953087</v>
      </c>
      <c r="M9" s="25">
        <v>31286811</v>
      </c>
      <c r="N9" s="25">
        <v>29997525</v>
      </c>
      <c r="O9" s="25">
        <v>29280956</v>
      </c>
      <c r="P9" s="25">
        <v>28242592</v>
      </c>
      <c r="Q9" s="25">
        <v>27528876</v>
      </c>
      <c r="R9" s="25">
        <v>27001876</v>
      </c>
      <c r="S9" s="25">
        <v>21455221</v>
      </c>
      <c r="T9" s="25">
        <v>21331659</v>
      </c>
      <c r="U9" s="25">
        <v>21017350</v>
      </c>
      <c r="V9" s="25">
        <v>20939056</v>
      </c>
      <c r="W9" s="25">
        <v>21481224</v>
      </c>
      <c r="X9" s="339" t="s">
        <v>238</v>
      </c>
      <c r="Y9" s="291" t="s">
        <v>239</v>
      </c>
      <c r="Z9" s="24">
        <v>429023</v>
      </c>
      <c r="AA9" s="24">
        <v>443473</v>
      </c>
      <c r="AB9" s="24">
        <v>428561</v>
      </c>
      <c r="AC9" s="24">
        <v>445617</v>
      </c>
      <c r="AD9" s="24">
        <v>474850</v>
      </c>
      <c r="AE9" s="24">
        <v>504722</v>
      </c>
      <c r="AF9" s="24">
        <v>497868</v>
      </c>
      <c r="AG9" s="24">
        <v>519145</v>
      </c>
      <c r="AH9" s="24">
        <v>498515</v>
      </c>
      <c r="AI9" s="24">
        <v>416279</v>
      </c>
      <c r="AJ9" s="24">
        <v>375241</v>
      </c>
      <c r="AK9" s="24">
        <v>377204</v>
      </c>
      <c r="AL9" s="24">
        <v>365712</v>
      </c>
      <c r="AM9" s="24">
        <v>347682</v>
      </c>
      <c r="AN9" s="4"/>
      <c r="AO9" s="4"/>
      <c r="AP9" s="4"/>
      <c r="AQ9" s="4"/>
      <c r="AR9" s="105"/>
    </row>
    <row r="10" spans="1:50">
      <c r="A10" s="71" t="s">
        <v>504</v>
      </c>
      <c r="B10" s="294" t="s">
        <v>505</v>
      </c>
      <c r="C10" s="24">
        <v>27214853</v>
      </c>
      <c r="D10" s="24">
        <v>27868724</v>
      </c>
      <c r="E10" s="24">
        <v>27341549</v>
      </c>
      <c r="F10" s="24">
        <v>26710997</v>
      </c>
      <c r="G10" s="24">
        <v>25594662</v>
      </c>
      <c r="H10" s="24">
        <v>24192040</v>
      </c>
      <c r="I10" s="24">
        <v>23301939</v>
      </c>
      <c r="J10" s="24">
        <v>22559727</v>
      </c>
      <c r="K10" s="24">
        <v>21670636</v>
      </c>
      <c r="L10" s="24">
        <v>20727570</v>
      </c>
      <c r="M10" s="24">
        <v>19856341</v>
      </c>
      <c r="N10" s="24">
        <v>18526757</v>
      </c>
      <c r="O10" s="24">
        <v>17864501</v>
      </c>
      <c r="P10" s="24">
        <v>17027836</v>
      </c>
      <c r="Q10" s="24">
        <v>16540622</v>
      </c>
      <c r="R10" s="24">
        <v>16054648</v>
      </c>
      <c r="S10" s="24">
        <v>13805313</v>
      </c>
      <c r="T10" s="24">
        <v>13807851</v>
      </c>
      <c r="U10" s="24">
        <v>13604845</v>
      </c>
      <c r="V10" s="24">
        <v>13628114</v>
      </c>
      <c r="W10" s="24">
        <v>14077778</v>
      </c>
      <c r="X10" s="339" t="s">
        <v>240</v>
      </c>
      <c r="Y10" s="291" t="s">
        <v>241</v>
      </c>
      <c r="Z10" s="24">
        <v>3556432</v>
      </c>
      <c r="AA10" s="24">
        <v>3439978</v>
      </c>
      <c r="AB10" s="24">
        <v>3306130</v>
      </c>
      <c r="AC10" s="24">
        <v>3528645</v>
      </c>
      <c r="AD10" s="24">
        <v>3379770</v>
      </c>
      <c r="AE10" s="24">
        <v>3313242</v>
      </c>
      <c r="AF10" s="24">
        <v>3261598</v>
      </c>
      <c r="AG10" s="24">
        <v>3145378</v>
      </c>
      <c r="AH10" s="24">
        <v>3032391</v>
      </c>
      <c r="AI10" s="24">
        <v>2605559</v>
      </c>
      <c r="AJ10" s="24">
        <v>2663228</v>
      </c>
      <c r="AK10" s="24">
        <v>2482744</v>
      </c>
      <c r="AL10" s="24">
        <v>2271848</v>
      </c>
      <c r="AM10" s="24">
        <v>1941523</v>
      </c>
      <c r="AN10" s="4"/>
      <c r="AO10" s="4"/>
      <c r="AP10" s="4"/>
      <c r="AQ10" s="4"/>
      <c r="AR10" s="105"/>
    </row>
    <row r="11" spans="1:50">
      <c r="A11" s="71" t="s">
        <v>500</v>
      </c>
      <c r="B11" s="294" t="s">
        <v>501</v>
      </c>
      <c r="C11" s="24">
        <v>12400280</v>
      </c>
      <c r="D11" s="24">
        <v>12338935</v>
      </c>
      <c r="E11" s="24">
        <v>12142272</v>
      </c>
      <c r="F11" s="24">
        <v>12106719</v>
      </c>
      <c r="G11" s="24">
        <v>12091993</v>
      </c>
      <c r="H11" s="24">
        <v>11660571</v>
      </c>
      <c r="I11" s="24">
        <v>11355232</v>
      </c>
      <c r="J11" s="24">
        <v>11242370</v>
      </c>
      <c r="K11" s="24">
        <v>11230235</v>
      </c>
      <c r="L11" s="24">
        <v>11225517</v>
      </c>
      <c r="M11" s="24">
        <v>11430470</v>
      </c>
      <c r="N11" s="24">
        <v>11470768</v>
      </c>
      <c r="O11" s="24">
        <v>11416455</v>
      </c>
      <c r="P11" s="24">
        <v>11214756</v>
      </c>
      <c r="Q11" s="24">
        <v>10988254</v>
      </c>
      <c r="R11" s="24">
        <v>10947228</v>
      </c>
      <c r="S11" s="24">
        <v>7649908</v>
      </c>
      <c r="T11" s="24">
        <v>7523808</v>
      </c>
      <c r="U11" s="24">
        <v>7412505</v>
      </c>
      <c r="V11" s="24">
        <v>7310942</v>
      </c>
      <c r="W11" s="24">
        <v>7403446</v>
      </c>
      <c r="X11" s="338" t="s">
        <v>80</v>
      </c>
      <c r="Y11" s="282" t="s">
        <v>242</v>
      </c>
      <c r="Z11" s="24">
        <v>4014</v>
      </c>
      <c r="AA11" s="24">
        <v>1074</v>
      </c>
      <c r="AB11" s="24">
        <v>475</v>
      </c>
      <c r="AC11" s="24">
        <v>3369</v>
      </c>
      <c r="AD11" s="24">
        <v>584</v>
      </c>
      <c r="AE11" s="24">
        <v>1041</v>
      </c>
      <c r="AF11" s="24">
        <v>526</v>
      </c>
      <c r="AG11" s="24">
        <v>14733</v>
      </c>
      <c r="AH11" s="24">
        <v>14163</v>
      </c>
      <c r="AI11" s="24">
        <v>6818</v>
      </c>
      <c r="AJ11" s="24">
        <v>617</v>
      </c>
      <c r="AK11" s="24">
        <v>6304</v>
      </c>
      <c r="AL11" s="24">
        <v>9795</v>
      </c>
      <c r="AM11" s="24">
        <v>3198</v>
      </c>
      <c r="AN11" s="4"/>
      <c r="AO11" s="4"/>
      <c r="AP11" s="4"/>
      <c r="AQ11" s="4"/>
      <c r="AR11" s="105"/>
    </row>
    <row r="12" spans="1:50">
      <c r="A12" s="80" t="s">
        <v>506</v>
      </c>
      <c r="B12" s="293" t="s">
        <v>560</v>
      </c>
      <c r="C12" s="25">
        <v>49157568</v>
      </c>
      <c r="D12" s="25">
        <v>47427349</v>
      </c>
      <c r="E12" s="25">
        <v>45710444</v>
      </c>
      <c r="F12" s="25">
        <v>43354896</v>
      </c>
      <c r="G12" s="25">
        <v>42052683</v>
      </c>
      <c r="H12" s="25">
        <v>40398218</v>
      </c>
      <c r="I12" s="25">
        <v>38993510</v>
      </c>
      <c r="J12" s="25">
        <v>38673033</v>
      </c>
      <c r="K12" s="25">
        <v>40118226</v>
      </c>
      <c r="L12" s="25">
        <v>41468269.597176984</v>
      </c>
      <c r="M12" s="25">
        <v>42454778</v>
      </c>
      <c r="N12" s="25">
        <v>40365447</v>
      </c>
      <c r="O12" s="25">
        <v>41577861</v>
      </c>
      <c r="P12" s="25">
        <v>41363038</v>
      </c>
      <c r="Q12" s="25">
        <v>43381725</v>
      </c>
      <c r="R12" s="25">
        <v>42613747</v>
      </c>
      <c r="S12" s="25">
        <v>28927147</v>
      </c>
      <c r="T12" s="25">
        <v>28235175</v>
      </c>
      <c r="U12" s="25">
        <v>28179197</v>
      </c>
      <c r="V12" s="25">
        <v>30794099</v>
      </c>
      <c r="W12" s="25">
        <v>34164256</v>
      </c>
      <c r="X12" s="338" t="s">
        <v>82</v>
      </c>
      <c r="Y12" s="282" t="s">
        <v>243</v>
      </c>
      <c r="Z12" s="24">
        <v>27263</v>
      </c>
      <c r="AA12" s="24">
        <v>21615</v>
      </c>
      <c r="AB12" s="24">
        <v>7437</v>
      </c>
      <c r="AC12" s="24">
        <v>8046</v>
      </c>
      <c r="AD12" s="24">
        <v>26930</v>
      </c>
      <c r="AE12" s="24">
        <v>31548</v>
      </c>
      <c r="AF12" s="24">
        <v>70968</v>
      </c>
      <c r="AG12" s="24">
        <v>26194</v>
      </c>
      <c r="AH12" s="24">
        <v>42407</v>
      </c>
      <c r="AI12" s="24">
        <v>4259</v>
      </c>
      <c r="AJ12" s="24">
        <v>4376</v>
      </c>
      <c r="AK12" s="24">
        <v>15581</v>
      </c>
      <c r="AL12" s="24">
        <v>96936</v>
      </c>
      <c r="AM12" s="24">
        <v>22009</v>
      </c>
      <c r="AN12" s="4"/>
      <c r="AO12" s="4"/>
      <c r="AP12" s="4"/>
      <c r="AQ12" s="4"/>
      <c r="AR12" s="105"/>
    </row>
    <row r="13" spans="1:50" s="184" customFormat="1">
      <c r="A13" s="71" t="s">
        <v>497</v>
      </c>
      <c r="B13" s="294" t="s">
        <v>726</v>
      </c>
      <c r="C13" s="24">
        <v>24102340</v>
      </c>
      <c r="D13" s="24">
        <v>22856817</v>
      </c>
      <c r="E13" s="24">
        <v>22502752</v>
      </c>
      <c r="F13" s="24">
        <v>21236676</v>
      </c>
      <c r="G13" s="24">
        <v>20494314</v>
      </c>
      <c r="H13" s="24">
        <v>19006452</v>
      </c>
      <c r="I13" s="24">
        <v>18263418</v>
      </c>
      <c r="J13" s="24">
        <v>17823636</v>
      </c>
      <c r="K13" s="24">
        <v>19016200</v>
      </c>
      <c r="L13" s="24">
        <v>20292158.06893</v>
      </c>
      <c r="M13" s="24">
        <v>22044034</v>
      </c>
      <c r="N13" s="24">
        <v>20395569</v>
      </c>
      <c r="O13" s="24">
        <v>18689326</v>
      </c>
      <c r="P13" s="24">
        <v>18710789</v>
      </c>
      <c r="Q13" s="24">
        <v>18396592</v>
      </c>
      <c r="R13" s="24">
        <v>17766706</v>
      </c>
      <c r="S13" s="24">
        <v>14513153</v>
      </c>
      <c r="T13" s="24">
        <v>13598903</v>
      </c>
      <c r="U13" s="24">
        <v>13290525</v>
      </c>
      <c r="V13" s="24">
        <v>12495923</v>
      </c>
      <c r="W13" s="24">
        <v>12237279</v>
      </c>
      <c r="X13" s="337" t="s">
        <v>244</v>
      </c>
      <c r="Y13" s="290" t="s">
        <v>245</v>
      </c>
      <c r="Z13" s="25">
        <v>50011071</v>
      </c>
      <c r="AA13" s="25">
        <v>50046033</v>
      </c>
      <c r="AB13" s="25">
        <v>49962755</v>
      </c>
      <c r="AC13" s="25">
        <v>48504530</v>
      </c>
      <c r="AD13" s="25">
        <v>48201734</v>
      </c>
      <c r="AE13" s="25">
        <v>47259848</v>
      </c>
      <c r="AF13" s="25">
        <v>47330763</v>
      </c>
      <c r="AG13" s="25">
        <v>44846330</v>
      </c>
      <c r="AH13" s="25">
        <v>44135746</v>
      </c>
      <c r="AI13" s="25">
        <v>26133650</v>
      </c>
      <c r="AJ13" s="25">
        <v>25793660</v>
      </c>
      <c r="AK13" s="25">
        <v>25971223</v>
      </c>
      <c r="AL13" s="25">
        <v>25175685</v>
      </c>
      <c r="AM13" s="25">
        <v>23366357</v>
      </c>
      <c r="AN13" s="4"/>
      <c r="AO13" s="4"/>
      <c r="AP13" s="4"/>
      <c r="AQ13" s="4"/>
      <c r="AR13" s="105"/>
    </row>
    <row r="14" spans="1:50">
      <c r="A14" s="71" t="s">
        <v>498</v>
      </c>
      <c r="B14" s="294" t="s">
        <v>499</v>
      </c>
      <c r="C14" s="24">
        <v>17449352</v>
      </c>
      <c r="D14" s="24">
        <v>17339584</v>
      </c>
      <c r="E14" s="24">
        <v>16323917</v>
      </c>
      <c r="F14" s="24">
        <v>15549486</v>
      </c>
      <c r="G14" s="24">
        <v>15328437</v>
      </c>
      <c r="H14" s="24">
        <v>14486846</v>
      </c>
      <c r="I14" s="24">
        <v>13917627</v>
      </c>
      <c r="J14" s="24">
        <v>13921875</v>
      </c>
      <c r="K14" s="24">
        <v>14195470</v>
      </c>
      <c r="L14" s="24">
        <v>14369658</v>
      </c>
      <c r="M14" s="24">
        <v>13896165</v>
      </c>
      <c r="N14" s="24">
        <v>14066034</v>
      </c>
      <c r="O14" s="24">
        <v>15281083</v>
      </c>
      <c r="P14" s="24">
        <v>14568757</v>
      </c>
      <c r="Q14" s="24">
        <v>14878860</v>
      </c>
      <c r="R14" s="24">
        <v>15161760</v>
      </c>
      <c r="S14" s="24">
        <v>11568893</v>
      </c>
      <c r="T14" s="24">
        <v>11531638</v>
      </c>
      <c r="U14" s="24">
        <v>11798177</v>
      </c>
      <c r="V14" s="24">
        <v>14907068</v>
      </c>
      <c r="W14" s="24">
        <v>10762269</v>
      </c>
      <c r="X14" s="338" t="s">
        <v>246</v>
      </c>
      <c r="Y14" s="282" t="s">
        <v>247</v>
      </c>
      <c r="Z14" s="24">
        <v>15449246</v>
      </c>
      <c r="AA14" s="24">
        <v>15687866</v>
      </c>
      <c r="AB14" s="24">
        <v>15127379</v>
      </c>
      <c r="AC14" s="24">
        <v>14309496</v>
      </c>
      <c r="AD14" s="24">
        <v>14203450</v>
      </c>
      <c r="AE14" s="24">
        <v>13986073</v>
      </c>
      <c r="AF14" s="24">
        <v>14152769</v>
      </c>
      <c r="AG14" s="24">
        <v>13917597</v>
      </c>
      <c r="AH14" s="24">
        <v>13569318</v>
      </c>
      <c r="AI14" s="24">
        <v>7761673</v>
      </c>
      <c r="AJ14" s="24">
        <v>7970809</v>
      </c>
      <c r="AK14" s="24">
        <v>8430875</v>
      </c>
      <c r="AL14" s="24">
        <v>8156047</v>
      </c>
      <c r="AM14" s="24">
        <v>6711846</v>
      </c>
      <c r="AN14" s="4"/>
      <c r="AO14" s="4"/>
      <c r="AP14" s="4"/>
      <c r="AQ14" s="4"/>
      <c r="AR14" s="105"/>
    </row>
    <row r="15" spans="1:50">
      <c r="A15" s="71" t="s">
        <v>500</v>
      </c>
      <c r="B15" s="294" t="s">
        <v>501</v>
      </c>
      <c r="C15" s="24">
        <v>7605876</v>
      </c>
      <c r="D15" s="24">
        <v>7230948</v>
      </c>
      <c r="E15" s="24">
        <v>6883775</v>
      </c>
      <c r="F15" s="24">
        <v>6568734</v>
      </c>
      <c r="G15" s="24">
        <v>6229932</v>
      </c>
      <c r="H15" s="24">
        <v>6904920</v>
      </c>
      <c r="I15" s="24">
        <v>6812465</v>
      </c>
      <c r="J15" s="24">
        <v>6927522</v>
      </c>
      <c r="K15" s="24">
        <v>6906556</v>
      </c>
      <c r="L15" s="24">
        <v>6806453.5282469802</v>
      </c>
      <c r="M15" s="24">
        <v>6514579</v>
      </c>
      <c r="N15" s="24">
        <v>5903844</v>
      </c>
      <c r="O15" s="24">
        <v>7607452</v>
      </c>
      <c r="P15" s="24">
        <v>8083492</v>
      </c>
      <c r="Q15" s="24">
        <v>10106273</v>
      </c>
      <c r="R15" s="24">
        <v>9685281</v>
      </c>
      <c r="S15" s="24">
        <v>2845101</v>
      </c>
      <c r="T15" s="24">
        <v>3104634</v>
      </c>
      <c r="U15" s="24">
        <v>3090495</v>
      </c>
      <c r="V15" s="24">
        <v>3391108</v>
      </c>
      <c r="W15" s="24">
        <v>11164708</v>
      </c>
      <c r="X15" s="339" t="s">
        <v>248</v>
      </c>
      <c r="Y15" s="291" t="s">
        <v>249</v>
      </c>
      <c r="Z15" s="24">
        <v>7814948</v>
      </c>
      <c r="AA15" s="24">
        <v>8192142</v>
      </c>
      <c r="AB15" s="24">
        <v>7198133</v>
      </c>
      <c r="AC15" s="24">
        <v>6752325</v>
      </c>
      <c r="AD15" s="24">
        <v>6889285</v>
      </c>
      <c r="AE15" s="24">
        <v>6268486</v>
      </c>
      <c r="AF15" s="24">
        <v>6154067</v>
      </c>
      <c r="AG15" s="24">
        <v>6095388</v>
      </c>
      <c r="AH15" s="24">
        <v>6307689</v>
      </c>
      <c r="AI15" s="24">
        <v>4561352</v>
      </c>
      <c r="AJ15" s="24">
        <v>4622665</v>
      </c>
      <c r="AK15" s="24">
        <v>5079676</v>
      </c>
      <c r="AL15" s="24">
        <v>5059803</v>
      </c>
      <c r="AM15" s="24">
        <v>4154523</v>
      </c>
      <c r="AN15" s="4"/>
      <c r="AO15" s="4"/>
      <c r="AP15" s="4"/>
      <c r="AQ15" s="4"/>
      <c r="AR15" s="105"/>
    </row>
    <row r="16" spans="1:50">
      <c r="A16" s="80" t="s">
        <v>531</v>
      </c>
      <c r="B16" s="293" t="s">
        <v>535</v>
      </c>
      <c r="C16" s="25">
        <v>7356767</v>
      </c>
      <c r="D16" s="25">
        <v>7506269</v>
      </c>
      <c r="E16" s="25">
        <v>7672127</v>
      </c>
      <c r="F16" s="25">
        <v>7755784</v>
      </c>
      <c r="G16" s="25">
        <v>8171094</v>
      </c>
      <c r="H16" s="25">
        <v>8196713</v>
      </c>
      <c r="I16" s="25">
        <v>8082103</v>
      </c>
      <c r="J16" s="25">
        <v>8118713</v>
      </c>
      <c r="K16" s="25">
        <v>8618295</v>
      </c>
      <c r="L16" s="25">
        <v>8700545</v>
      </c>
      <c r="M16" s="25">
        <v>8663777</v>
      </c>
      <c r="N16" s="25">
        <v>8732840</v>
      </c>
      <c r="O16" s="25">
        <v>9122226</v>
      </c>
      <c r="P16" s="25">
        <v>9010999</v>
      </c>
      <c r="Q16" s="25">
        <v>8740940</v>
      </c>
      <c r="R16" s="25">
        <v>8681538</v>
      </c>
      <c r="S16" s="25">
        <v>8799810</v>
      </c>
      <c r="T16" s="25">
        <v>8707426</v>
      </c>
      <c r="U16" s="25">
        <v>8563164</v>
      </c>
      <c r="V16" s="25">
        <v>11004011</v>
      </c>
      <c r="W16" s="25">
        <v>11118446</v>
      </c>
      <c r="X16" s="339" t="s">
        <v>250</v>
      </c>
      <c r="Y16" s="291" t="s">
        <v>251</v>
      </c>
      <c r="Z16" s="24">
        <v>3436139</v>
      </c>
      <c r="AA16" s="24">
        <v>3398132</v>
      </c>
      <c r="AB16" s="24">
        <v>3557759</v>
      </c>
      <c r="AC16" s="24">
        <v>3166931</v>
      </c>
      <c r="AD16" s="24">
        <v>2964429</v>
      </c>
      <c r="AE16" s="24">
        <v>3388828</v>
      </c>
      <c r="AF16" s="24">
        <v>3778853</v>
      </c>
      <c r="AG16" s="24">
        <v>3793119</v>
      </c>
      <c r="AH16" s="24">
        <v>3450405</v>
      </c>
      <c r="AI16" s="24">
        <v>2115716</v>
      </c>
      <c r="AJ16" s="24">
        <v>2222940</v>
      </c>
      <c r="AK16" s="24">
        <v>2265805</v>
      </c>
      <c r="AL16" s="24">
        <v>1994047</v>
      </c>
      <c r="AM16" s="24">
        <v>1639559</v>
      </c>
      <c r="AN16" s="4"/>
      <c r="AO16" s="4"/>
      <c r="AP16" s="4"/>
      <c r="AQ16" s="4"/>
      <c r="AR16" s="105"/>
    </row>
    <row r="17" spans="1:44">
      <c r="A17" s="71" t="s">
        <v>532</v>
      </c>
      <c r="B17" s="294" t="s">
        <v>727</v>
      </c>
      <c r="C17" s="24">
        <v>3549314</v>
      </c>
      <c r="D17" s="24">
        <v>3622020</v>
      </c>
      <c r="E17" s="24">
        <v>3706383</v>
      </c>
      <c r="F17" s="24">
        <v>3712040</v>
      </c>
      <c r="G17" s="24">
        <v>4054923</v>
      </c>
      <c r="H17" s="24">
        <v>4089152</v>
      </c>
      <c r="I17" s="24">
        <v>3978369</v>
      </c>
      <c r="J17" s="24">
        <v>3979679</v>
      </c>
      <c r="K17" s="24">
        <v>4400389</v>
      </c>
      <c r="L17" s="24">
        <v>4439778</v>
      </c>
      <c r="M17" s="24">
        <v>4386377</v>
      </c>
      <c r="N17" s="24">
        <v>4389269</v>
      </c>
      <c r="O17" s="24">
        <v>4707276</v>
      </c>
      <c r="P17" s="24">
        <v>4623837</v>
      </c>
      <c r="Q17" s="24">
        <v>4373172</v>
      </c>
      <c r="R17" s="24">
        <v>4312606</v>
      </c>
      <c r="S17" s="24">
        <v>4465679</v>
      </c>
      <c r="T17" s="24">
        <v>4398187</v>
      </c>
      <c r="U17" s="24">
        <v>4308717</v>
      </c>
      <c r="V17" s="24">
        <v>4174519</v>
      </c>
      <c r="W17" s="24">
        <v>4030839</v>
      </c>
      <c r="X17" s="340" t="s">
        <v>252</v>
      </c>
      <c r="Y17" s="332" t="s">
        <v>253</v>
      </c>
      <c r="Z17" s="24">
        <v>4198159</v>
      </c>
      <c r="AA17" s="24">
        <v>4097592</v>
      </c>
      <c r="AB17" s="24">
        <v>4371487</v>
      </c>
      <c r="AC17" s="24">
        <v>4390240</v>
      </c>
      <c r="AD17" s="24">
        <v>4349736</v>
      </c>
      <c r="AE17" s="24">
        <v>4328759</v>
      </c>
      <c r="AF17" s="24">
        <v>4219849</v>
      </c>
      <c r="AG17" s="24">
        <v>4029090</v>
      </c>
      <c r="AH17" s="24">
        <v>3811224</v>
      </c>
      <c r="AI17" s="24">
        <v>1084605</v>
      </c>
      <c r="AJ17" s="24">
        <v>1125204</v>
      </c>
      <c r="AK17" s="24">
        <v>1085394</v>
      </c>
      <c r="AL17" s="24">
        <v>1102197</v>
      </c>
      <c r="AM17" s="24">
        <v>917764</v>
      </c>
      <c r="AN17" s="4"/>
      <c r="AO17" s="4"/>
      <c r="AP17" s="4"/>
      <c r="AQ17" s="4"/>
      <c r="AR17" s="105"/>
    </row>
    <row r="18" spans="1:44">
      <c r="A18" s="71" t="s">
        <v>533</v>
      </c>
      <c r="B18" s="294" t="s">
        <v>536</v>
      </c>
      <c r="C18" s="24">
        <v>3794354</v>
      </c>
      <c r="D18" s="24">
        <v>3871293</v>
      </c>
      <c r="E18" s="24">
        <v>3954126</v>
      </c>
      <c r="F18" s="24">
        <v>4032732</v>
      </c>
      <c r="G18" s="24">
        <v>4103427</v>
      </c>
      <c r="H18" s="24">
        <v>4093999</v>
      </c>
      <c r="I18" s="24">
        <v>4090109</v>
      </c>
      <c r="J18" s="24">
        <v>4125187</v>
      </c>
      <c r="K18" s="24">
        <v>4195145</v>
      </c>
      <c r="L18" s="24">
        <v>4230866</v>
      </c>
      <c r="M18" s="24">
        <v>4258827</v>
      </c>
      <c r="N18" s="24">
        <v>4328560</v>
      </c>
      <c r="O18" s="24">
        <v>4401944</v>
      </c>
      <c r="P18" s="24">
        <v>4378719</v>
      </c>
      <c r="Q18" s="24">
        <v>4357831</v>
      </c>
      <c r="R18" s="24">
        <v>4360251</v>
      </c>
      <c r="S18" s="24">
        <v>4326601</v>
      </c>
      <c r="T18" s="24">
        <v>4302796</v>
      </c>
      <c r="U18" s="24">
        <v>4248334</v>
      </c>
      <c r="V18" s="24">
        <v>6822060</v>
      </c>
      <c r="W18" s="24">
        <v>3099788</v>
      </c>
      <c r="X18" s="338" t="s">
        <v>234</v>
      </c>
      <c r="Y18" s="282" t="s">
        <v>235</v>
      </c>
      <c r="Z18" s="24">
        <v>30922399</v>
      </c>
      <c r="AA18" s="24">
        <v>30871200</v>
      </c>
      <c r="AB18" s="24">
        <v>31476050</v>
      </c>
      <c r="AC18" s="24">
        <v>31099354</v>
      </c>
      <c r="AD18" s="24">
        <v>31055146</v>
      </c>
      <c r="AE18" s="24">
        <v>30507286</v>
      </c>
      <c r="AF18" s="24">
        <v>30371955</v>
      </c>
      <c r="AG18" s="24">
        <v>28319879</v>
      </c>
      <c r="AH18" s="24">
        <v>28232397</v>
      </c>
      <c r="AI18" s="24">
        <v>18122828</v>
      </c>
      <c r="AJ18" s="24">
        <v>17533570</v>
      </c>
      <c r="AK18" s="24">
        <v>17190783</v>
      </c>
      <c r="AL18" s="24">
        <v>16666421</v>
      </c>
      <c r="AM18" s="24">
        <v>16286784</v>
      </c>
      <c r="AN18" s="4"/>
      <c r="AO18" s="4"/>
      <c r="AP18" s="4"/>
      <c r="AQ18" s="4"/>
      <c r="AR18" s="105"/>
    </row>
    <row r="19" spans="1:44">
      <c r="A19" s="71" t="s">
        <v>534</v>
      </c>
      <c r="B19" s="294" t="s">
        <v>537</v>
      </c>
      <c r="C19" s="24">
        <v>13099</v>
      </c>
      <c r="D19" s="24">
        <v>12956</v>
      </c>
      <c r="E19" s="24">
        <v>11618</v>
      </c>
      <c r="F19" s="24">
        <v>11012</v>
      </c>
      <c r="G19" s="24">
        <v>12744</v>
      </c>
      <c r="H19" s="24">
        <v>13562</v>
      </c>
      <c r="I19" s="24">
        <v>13625</v>
      </c>
      <c r="J19" s="24">
        <v>13847</v>
      </c>
      <c r="K19" s="24">
        <v>22761</v>
      </c>
      <c r="L19" s="24">
        <v>29901</v>
      </c>
      <c r="M19" s="24">
        <v>18573</v>
      </c>
      <c r="N19" s="24">
        <v>15011</v>
      </c>
      <c r="O19" s="24">
        <v>13006</v>
      </c>
      <c r="P19" s="24">
        <v>8443</v>
      </c>
      <c r="Q19" s="24">
        <v>9937</v>
      </c>
      <c r="R19" s="24">
        <v>8681</v>
      </c>
      <c r="S19" s="24">
        <v>7530</v>
      </c>
      <c r="T19" s="24">
        <v>6443</v>
      </c>
      <c r="U19" s="24">
        <v>6113</v>
      </c>
      <c r="V19" s="24">
        <v>7432</v>
      </c>
      <c r="W19" s="24">
        <v>3987819</v>
      </c>
      <c r="X19" s="339" t="s">
        <v>254</v>
      </c>
      <c r="Y19" s="291" t="s">
        <v>366</v>
      </c>
      <c r="Z19" s="24">
        <v>21446464</v>
      </c>
      <c r="AA19" s="24">
        <v>21415572</v>
      </c>
      <c r="AB19" s="24">
        <v>21885691</v>
      </c>
      <c r="AC19" s="24">
        <v>21624400</v>
      </c>
      <c r="AD19" s="24">
        <v>21679049</v>
      </c>
      <c r="AE19" s="24">
        <v>21215018</v>
      </c>
      <c r="AF19" s="24">
        <v>21148995</v>
      </c>
      <c r="AG19" s="24">
        <v>19251101</v>
      </c>
      <c r="AH19" s="24">
        <v>19457605</v>
      </c>
      <c r="AI19" s="24">
        <v>10519893</v>
      </c>
      <c r="AJ19" s="24">
        <v>10087819</v>
      </c>
      <c r="AK19" s="24">
        <v>9979430</v>
      </c>
      <c r="AL19" s="24">
        <v>9763850</v>
      </c>
      <c r="AM19" s="24">
        <v>9604506</v>
      </c>
      <c r="AN19" s="4"/>
      <c r="AO19" s="4"/>
      <c r="AP19" s="4"/>
      <c r="AQ19" s="4"/>
      <c r="AR19" s="105"/>
    </row>
    <row r="20" spans="1:44">
      <c r="A20" s="80" t="s">
        <v>507</v>
      </c>
      <c r="B20" s="293" t="s">
        <v>508</v>
      </c>
      <c r="C20" s="25">
        <v>60617</v>
      </c>
      <c r="D20" s="25">
        <v>62697</v>
      </c>
      <c r="E20" s="25">
        <v>65788</v>
      </c>
      <c r="F20" s="25">
        <v>84487</v>
      </c>
      <c r="G20" s="25">
        <v>87315</v>
      </c>
      <c r="H20" s="25">
        <v>97981</v>
      </c>
      <c r="I20" s="25">
        <v>96129</v>
      </c>
      <c r="J20" s="25">
        <v>101382</v>
      </c>
      <c r="K20" s="25">
        <v>103169</v>
      </c>
      <c r="L20" s="25">
        <v>119393</v>
      </c>
      <c r="M20" s="25">
        <v>126430</v>
      </c>
      <c r="N20" s="25">
        <v>129915</v>
      </c>
      <c r="O20" s="25">
        <v>135608</v>
      </c>
      <c r="P20" s="25">
        <v>154877</v>
      </c>
      <c r="Q20" s="25">
        <v>167119</v>
      </c>
      <c r="R20" s="25">
        <v>190073</v>
      </c>
      <c r="S20" s="25">
        <v>120405</v>
      </c>
      <c r="T20" s="25">
        <v>123831</v>
      </c>
      <c r="U20" s="25">
        <v>126404</v>
      </c>
      <c r="V20" s="25">
        <v>172173</v>
      </c>
      <c r="W20" s="25">
        <v>183410</v>
      </c>
      <c r="X20" s="341" t="s">
        <v>255</v>
      </c>
      <c r="Y20" s="292" t="s">
        <v>256</v>
      </c>
      <c r="Z20" s="24">
        <v>14359794</v>
      </c>
      <c r="AA20" s="24">
        <v>14584510</v>
      </c>
      <c r="AB20" s="24">
        <v>15005546</v>
      </c>
      <c r="AC20" s="24">
        <v>14861402</v>
      </c>
      <c r="AD20" s="24">
        <v>15004469</v>
      </c>
      <c r="AE20" s="24">
        <v>14712428</v>
      </c>
      <c r="AF20" s="24">
        <v>14722641</v>
      </c>
      <c r="AG20" s="24">
        <v>14572591</v>
      </c>
      <c r="AH20" s="24">
        <v>14820881</v>
      </c>
      <c r="AI20" s="24">
        <v>8690410</v>
      </c>
      <c r="AJ20" s="24">
        <v>8340820</v>
      </c>
      <c r="AK20" s="24">
        <v>8277992</v>
      </c>
      <c r="AL20" s="24">
        <v>8166188</v>
      </c>
      <c r="AM20" s="24">
        <v>8110185</v>
      </c>
      <c r="AN20" s="4"/>
      <c r="AO20" s="4"/>
      <c r="AP20" s="4"/>
      <c r="AQ20" s="4"/>
      <c r="AR20" s="105"/>
    </row>
    <row r="21" spans="1:44">
      <c r="A21" s="71" t="s">
        <v>497</v>
      </c>
      <c r="B21" s="294" t="s">
        <v>726</v>
      </c>
      <c r="C21" s="24">
        <v>35218</v>
      </c>
      <c r="D21" s="24">
        <v>36561</v>
      </c>
      <c r="E21" s="24">
        <v>39276</v>
      </c>
      <c r="F21" s="24">
        <v>57032</v>
      </c>
      <c r="G21" s="24">
        <v>58822</v>
      </c>
      <c r="H21" s="24">
        <v>70914</v>
      </c>
      <c r="I21" s="24">
        <v>66267</v>
      </c>
      <c r="J21" s="24">
        <v>70300</v>
      </c>
      <c r="K21" s="24">
        <v>69372</v>
      </c>
      <c r="L21" s="24">
        <v>88580</v>
      </c>
      <c r="M21" s="24">
        <v>93331</v>
      </c>
      <c r="N21" s="24">
        <v>93583</v>
      </c>
      <c r="O21" s="24">
        <v>34931</v>
      </c>
      <c r="P21" s="24">
        <v>47097</v>
      </c>
      <c r="Q21" s="24">
        <v>51594</v>
      </c>
      <c r="R21" s="24">
        <v>48738</v>
      </c>
      <c r="S21" s="24">
        <v>63702</v>
      </c>
      <c r="T21" s="24">
        <v>64766</v>
      </c>
      <c r="U21" s="24">
        <v>63041</v>
      </c>
      <c r="V21" s="24">
        <v>88626</v>
      </c>
      <c r="W21" s="24">
        <v>103747</v>
      </c>
      <c r="X21" s="339" t="s">
        <v>257</v>
      </c>
      <c r="Y21" s="291" t="s">
        <v>367</v>
      </c>
      <c r="Z21" s="24">
        <v>2031545</v>
      </c>
      <c r="AA21" s="24">
        <v>2135029</v>
      </c>
      <c r="AB21" s="24">
        <v>2251724</v>
      </c>
      <c r="AC21" s="24">
        <v>2218735</v>
      </c>
      <c r="AD21" s="24">
        <v>2220268</v>
      </c>
      <c r="AE21" s="24">
        <v>2291749</v>
      </c>
      <c r="AF21" s="24">
        <v>2352245</v>
      </c>
      <c r="AG21" s="24">
        <v>2362642</v>
      </c>
      <c r="AH21" s="24">
        <v>2313295</v>
      </c>
      <c r="AI21" s="24">
        <v>1415959</v>
      </c>
      <c r="AJ21" s="24">
        <v>1414479</v>
      </c>
      <c r="AK21" s="24">
        <v>1381977</v>
      </c>
      <c r="AL21" s="24">
        <v>1312720</v>
      </c>
      <c r="AM21" s="24">
        <v>1309634</v>
      </c>
      <c r="AN21" s="4"/>
      <c r="AO21" s="4"/>
      <c r="AP21" s="4"/>
      <c r="AQ21" s="4"/>
      <c r="AR21" s="105"/>
    </row>
    <row r="22" spans="1:44">
      <c r="A22" s="71" t="s">
        <v>498</v>
      </c>
      <c r="B22" s="294" t="s">
        <v>499</v>
      </c>
      <c r="C22" s="24">
        <v>25081</v>
      </c>
      <c r="D22" s="24">
        <v>25811</v>
      </c>
      <c r="E22" s="24">
        <v>26184</v>
      </c>
      <c r="F22" s="24">
        <v>27118</v>
      </c>
      <c r="G22" s="24">
        <v>28143</v>
      </c>
      <c r="H22" s="24">
        <v>26466</v>
      </c>
      <c r="I22" s="24">
        <v>29247</v>
      </c>
      <c r="J22" s="24">
        <v>30448</v>
      </c>
      <c r="K22" s="24">
        <v>33141</v>
      </c>
      <c r="L22" s="24">
        <v>30139</v>
      </c>
      <c r="M22" s="24">
        <v>32416</v>
      </c>
      <c r="N22" s="24">
        <v>35635</v>
      </c>
      <c r="O22" s="24">
        <v>34726</v>
      </c>
      <c r="P22" s="24">
        <v>35764</v>
      </c>
      <c r="Q22" s="24">
        <v>33375</v>
      </c>
      <c r="R22" s="24">
        <v>36056</v>
      </c>
      <c r="S22" s="24">
        <v>37461</v>
      </c>
      <c r="T22" s="24">
        <v>39940</v>
      </c>
      <c r="U22" s="24">
        <v>42785</v>
      </c>
      <c r="V22" s="24">
        <v>44862</v>
      </c>
      <c r="W22" s="24">
        <v>49120</v>
      </c>
      <c r="X22" s="339" t="s">
        <v>258</v>
      </c>
      <c r="Y22" s="291" t="s">
        <v>368</v>
      </c>
      <c r="Z22" s="24">
        <v>7444390</v>
      </c>
      <c r="AA22" s="24">
        <v>7320599</v>
      </c>
      <c r="AB22" s="24">
        <v>7338635</v>
      </c>
      <c r="AC22" s="24">
        <v>7256219</v>
      </c>
      <c r="AD22" s="24">
        <v>7155829</v>
      </c>
      <c r="AE22" s="24">
        <v>7000519</v>
      </c>
      <c r="AF22" s="24">
        <v>6870715</v>
      </c>
      <c r="AG22" s="24">
        <v>6706136</v>
      </c>
      <c r="AH22" s="24">
        <v>6461497</v>
      </c>
      <c r="AI22" s="24">
        <v>6186976</v>
      </c>
      <c r="AJ22" s="24">
        <v>6031272</v>
      </c>
      <c r="AK22" s="24">
        <v>5829376</v>
      </c>
      <c r="AL22" s="24">
        <v>5589851</v>
      </c>
      <c r="AM22" s="24">
        <v>5372644</v>
      </c>
      <c r="AN22" s="4"/>
      <c r="AO22" s="4"/>
      <c r="AP22" s="4"/>
      <c r="AQ22" s="4"/>
      <c r="AR22" s="105"/>
    </row>
    <row r="23" spans="1:44">
      <c r="A23" s="71" t="s">
        <v>500</v>
      </c>
      <c r="B23" s="294" t="s">
        <v>501</v>
      </c>
      <c r="C23" s="24">
        <v>318</v>
      </c>
      <c r="D23" s="24">
        <v>325</v>
      </c>
      <c r="E23" s="24">
        <v>328</v>
      </c>
      <c r="F23" s="24">
        <v>337</v>
      </c>
      <c r="G23" s="24">
        <v>350</v>
      </c>
      <c r="H23" s="24">
        <v>601</v>
      </c>
      <c r="I23" s="24">
        <v>615</v>
      </c>
      <c r="J23" s="24">
        <v>634</v>
      </c>
      <c r="K23" s="24">
        <v>656</v>
      </c>
      <c r="L23" s="24">
        <v>674</v>
      </c>
      <c r="M23" s="24">
        <v>683</v>
      </c>
      <c r="N23" s="24">
        <v>697</v>
      </c>
      <c r="O23" s="24">
        <v>65951</v>
      </c>
      <c r="P23" s="24">
        <v>72016</v>
      </c>
      <c r="Q23" s="24">
        <v>82150</v>
      </c>
      <c r="R23" s="24">
        <v>105279</v>
      </c>
      <c r="S23" s="24">
        <v>19242</v>
      </c>
      <c r="T23" s="24">
        <v>19125</v>
      </c>
      <c r="U23" s="24">
        <v>20578</v>
      </c>
      <c r="V23" s="24">
        <v>38685</v>
      </c>
      <c r="W23" s="24">
        <v>30543</v>
      </c>
      <c r="X23" s="338" t="s">
        <v>393</v>
      </c>
      <c r="Y23" s="282" t="s">
        <v>242</v>
      </c>
      <c r="Z23" s="24">
        <v>178412</v>
      </c>
      <c r="AA23" s="24">
        <v>184056</v>
      </c>
      <c r="AB23" s="24">
        <v>185097</v>
      </c>
      <c r="AC23" s="24">
        <v>175248</v>
      </c>
      <c r="AD23" s="24">
        <v>175898</v>
      </c>
      <c r="AE23" s="24">
        <v>173811</v>
      </c>
      <c r="AF23" s="24">
        <v>180339</v>
      </c>
      <c r="AG23" s="24">
        <v>182300</v>
      </c>
      <c r="AH23" s="24">
        <v>198848</v>
      </c>
      <c r="AI23" s="24">
        <v>196331</v>
      </c>
      <c r="AJ23" s="24">
        <v>215802</v>
      </c>
      <c r="AK23" s="24">
        <v>231630</v>
      </c>
      <c r="AL23" s="24">
        <v>238432</v>
      </c>
      <c r="AM23" s="24">
        <v>238612</v>
      </c>
      <c r="AN23" s="4"/>
      <c r="AO23" s="4"/>
      <c r="AP23" s="4"/>
      <c r="AQ23" s="4"/>
      <c r="AR23" s="105"/>
    </row>
    <row r="24" spans="1:44">
      <c r="A24" s="80" t="s">
        <v>509</v>
      </c>
      <c r="B24" s="293" t="s">
        <v>510</v>
      </c>
      <c r="C24" s="25">
        <v>5376601</v>
      </c>
      <c r="D24" s="25">
        <v>5312537</v>
      </c>
      <c r="E24" s="25">
        <v>5156333</v>
      </c>
      <c r="F24" s="25">
        <v>4989351</v>
      </c>
      <c r="G24" s="25">
        <v>4673359</v>
      </c>
      <c r="H24" s="25">
        <v>4377229</v>
      </c>
      <c r="I24" s="25">
        <v>4208598</v>
      </c>
      <c r="J24" s="25">
        <v>4112460</v>
      </c>
      <c r="K24" s="25">
        <v>3995419</v>
      </c>
      <c r="L24" s="25">
        <v>3917424</v>
      </c>
      <c r="M24" s="25">
        <v>4054472</v>
      </c>
      <c r="N24" s="25">
        <v>3995444</v>
      </c>
      <c r="O24" s="25">
        <v>3917847</v>
      </c>
      <c r="P24" s="25">
        <v>3762432</v>
      </c>
      <c r="Q24" s="25">
        <v>3566658</v>
      </c>
      <c r="R24" s="25">
        <v>3561739</v>
      </c>
      <c r="S24" s="25">
        <v>3364530</v>
      </c>
      <c r="T24" s="25">
        <v>3275400</v>
      </c>
      <c r="U24" s="25">
        <v>3098424</v>
      </c>
      <c r="V24" s="25">
        <v>3047519</v>
      </c>
      <c r="W24" s="25">
        <v>2979791</v>
      </c>
      <c r="X24" s="338" t="s">
        <v>394</v>
      </c>
      <c r="Y24" s="282" t="s">
        <v>243</v>
      </c>
      <c r="Z24" s="24">
        <v>807140</v>
      </c>
      <c r="AA24" s="24">
        <v>493352</v>
      </c>
      <c r="AB24" s="24">
        <v>392790</v>
      </c>
      <c r="AC24" s="24">
        <v>334867</v>
      </c>
      <c r="AD24" s="24">
        <v>281772</v>
      </c>
      <c r="AE24" s="24">
        <v>284201</v>
      </c>
      <c r="AF24" s="24">
        <v>387008</v>
      </c>
      <c r="AG24" s="24">
        <v>350858</v>
      </c>
      <c r="AH24" s="24">
        <v>193689</v>
      </c>
      <c r="AI24" s="24">
        <v>52818</v>
      </c>
      <c r="AJ24" s="24">
        <v>73479</v>
      </c>
      <c r="AK24" s="24">
        <v>117935</v>
      </c>
      <c r="AL24" s="24">
        <v>114785</v>
      </c>
      <c r="AM24" s="24">
        <v>129115</v>
      </c>
      <c r="AN24" s="4"/>
      <c r="AO24" s="4"/>
      <c r="AP24" s="4"/>
      <c r="AQ24" s="4"/>
      <c r="AR24" s="105"/>
    </row>
    <row r="25" spans="1:44">
      <c r="B25" s="295"/>
      <c r="X25" s="338" t="s">
        <v>395</v>
      </c>
      <c r="Y25" s="282" t="s">
        <v>396</v>
      </c>
      <c r="Z25" s="24">
        <v>2653874</v>
      </c>
      <c r="AA25" s="24">
        <v>2809559</v>
      </c>
      <c r="AB25" s="24">
        <v>2781439</v>
      </c>
      <c r="AC25" s="24">
        <v>2585565</v>
      </c>
      <c r="AD25" s="24">
        <v>2485468</v>
      </c>
      <c r="AE25" s="24">
        <v>2308477</v>
      </c>
      <c r="AF25" s="24">
        <v>2238692</v>
      </c>
      <c r="AG25" s="24">
        <v>2075696</v>
      </c>
      <c r="AH25" s="24">
        <v>1941494</v>
      </c>
      <c r="AI25" s="24"/>
      <c r="AJ25" s="24"/>
      <c r="AK25" s="24"/>
      <c r="AL25" s="24"/>
      <c r="AM25" s="24"/>
      <c r="AN25" s="4"/>
      <c r="AO25" s="4"/>
      <c r="AP25" s="4"/>
      <c r="AQ25" s="4"/>
      <c r="AR25" s="105"/>
    </row>
    <row r="26" spans="1:44" ht="25.5">
      <c r="A26" s="171" t="s">
        <v>511</v>
      </c>
      <c r="B26" s="289" t="s">
        <v>512</v>
      </c>
      <c r="C26" s="170">
        <v>95232155</v>
      </c>
      <c r="D26" s="170">
        <v>93744332</v>
      </c>
      <c r="E26" s="170">
        <v>91237428</v>
      </c>
      <c r="F26" s="170">
        <v>88042967</v>
      </c>
      <c r="G26" s="170">
        <v>85347493</v>
      </c>
      <c r="H26" s="170">
        <v>81625403</v>
      </c>
      <c r="I26" s="170">
        <v>78621632</v>
      </c>
      <c r="J26" s="170">
        <v>77284074</v>
      </c>
      <c r="K26" s="170">
        <v>77683267</v>
      </c>
      <c r="L26" s="170">
        <v>78030582.278376982</v>
      </c>
      <c r="M26" s="170">
        <v>78468008</v>
      </c>
      <c r="N26" s="170">
        <v>75064852</v>
      </c>
      <c r="O26" s="170">
        <v>75550387</v>
      </c>
      <c r="P26" s="170">
        <v>73990743</v>
      </c>
      <c r="Q26" s="170">
        <v>75311732</v>
      </c>
      <c r="R26" s="170">
        <v>74054662</v>
      </c>
      <c r="S26" s="170">
        <v>54374021</v>
      </c>
      <c r="T26" s="170">
        <v>53444089</v>
      </c>
      <c r="U26" s="170">
        <v>52910449</v>
      </c>
      <c r="V26" s="170">
        <v>55752348</v>
      </c>
      <c r="W26" s="170">
        <v>59359615</v>
      </c>
      <c r="X26" s="342" t="s">
        <v>259</v>
      </c>
      <c r="Y26" s="289" t="s">
        <v>260</v>
      </c>
      <c r="Z26" s="170">
        <v>58858222</v>
      </c>
      <c r="AA26" s="170">
        <v>58663643</v>
      </c>
      <c r="AB26" s="170">
        <v>58077227</v>
      </c>
      <c r="AC26" s="170">
        <v>57098367</v>
      </c>
      <c r="AD26" s="170">
        <v>56601313</v>
      </c>
      <c r="AE26" s="170">
        <v>55730776</v>
      </c>
      <c r="AF26" s="170">
        <v>55275643</v>
      </c>
      <c r="AG26" s="170">
        <v>52950518</v>
      </c>
      <c r="AH26" s="170">
        <v>52194582</v>
      </c>
      <c r="AI26" s="170">
        <v>31365551</v>
      </c>
      <c r="AJ26" s="170">
        <v>31062312</v>
      </c>
      <c r="AK26" s="170">
        <v>31181911</v>
      </c>
      <c r="AL26" s="170">
        <v>30280945</v>
      </c>
      <c r="AM26" s="170">
        <v>27728278</v>
      </c>
      <c r="AN26" s="4"/>
      <c r="AO26" s="4"/>
      <c r="AP26" s="4"/>
      <c r="AQ26" s="4"/>
      <c r="AR26" s="105"/>
    </row>
    <row r="27" spans="1:44" ht="15.75" thickBot="1">
      <c r="A27" s="306" t="s">
        <v>261</v>
      </c>
      <c r="B27" s="307" t="s">
        <v>513</v>
      </c>
      <c r="C27" s="75">
        <v>-3145587</v>
      </c>
      <c r="D27" s="75">
        <v>-3035443</v>
      </c>
      <c r="E27" s="75">
        <v>-3056284</v>
      </c>
      <c r="F27" s="75">
        <v>-2962513</v>
      </c>
      <c r="G27" s="75">
        <v>-3183396</v>
      </c>
      <c r="H27" s="75">
        <v>-3119681</v>
      </c>
      <c r="I27" s="75">
        <v>-3214277</v>
      </c>
      <c r="J27" s="75">
        <v>-3186805</v>
      </c>
      <c r="K27" s="75">
        <v>-3721385</v>
      </c>
      <c r="L27" s="75">
        <v>-3690723</v>
      </c>
      <c r="M27" s="75">
        <v>-3490053</v>
      </c>
      <c r="N27" s="75">
        <v>-3228209</v>
      </c>
      <c r="O27" s="75">
        <v>-3354175</v>
      </c>
      <c r="P27" s="75">
        <v>-3133555</v>
      </c>
      <c r="Q27" s="75">
        <v>-3100837</v>
      </c>
      <c r="R27" s="75">
        <v>-3056961</v>
      </c>
      <c r="S27" s="75">
        <v>-2702511</v>
      </c>
      <c r="T27" s="75">
        <v>-2823437</v>
      </c>
      <c r="U27" s="75">
        <v>-3410091</v>
      </c>
      <c r="V27" s="75">
        <v>-2784780</v>
      </c>
      <c r="W27" s="75">
        <v>-2812828</v>
      </c>
      <c r="X27" s="343" t="s">
        <v>261</v>
      </c>
      <c r="Y27" s="333" t="s">
        <v>262</v>
      </c>
      <c r="Z27" s="75">
        <v>-2817640</v>
      </c>
      <c r="AA27" s="75">
        <v>-2778821</v>
      </c>
      <c r="AB27" s="75">
        <v>-3001356</v>
      </c>
      <c r="AC27" s="75">
        <v>-2886566</v>
      </c>
      <c r="AD27" s="75">
        <v>-2925543</v>
      </c>
      <c r="AE27" s="75">
        <v>-3017621</v>
      </c>
      <c r="AF27" s="75">
        <v>-3006099</v>
      </c>
      <c r="AG27" s="75">
        <v>-2748888</v>
      </c>
      <c r="AH27" s="75">
        <v>-2659921</v>
      </c>
      <c r="AI27" s="75">
        <v>-1488286</v>
      </c>
      <c r="AJ27" s="75">
        <v>-1430389</v>
      </c>
      <c r="AK27" s="75">
        <v>-1387772</v>
      </c>
      <c r="AL27" s="75">
        <v>-1362248</v>
      </c>
      <c r="AM27" s="75">
        <v>-1269891</v>
      </c>
      <c r="AN27" s="4"/>
      <c r="AO27" s="4"/>
      <c r="AP27" s="4"/>
      <c r="AQ27" s="4"/>
      <c r="AR27" s="105"/>
    </row>
    <row r="28" spans="1:44" ht="26.25" thickTop="1">
      <c r="A28" s="171" t="s">
        <v>514</v>
      </c>
      <c r="B28" s="289" t="s">
        <v>515</v>
      </c>
      <c r="C28" s="170">
        <v>92086568</v>
      </c>
      <c r="D28" s="170">
        <v>90708889</v>
      </c>
      <c r="E28" s="170">
        <v>88181144</v>
      </c>
      <c r="F28" s="170">
        <v>85080454</v>
      </c>
      <c r="G28" s="170">
        <v>82164097</v>
      </c>
      <c r="H28" s="170">
        <v>78505722</v>
      </c>
      <c r="I28" s="170">
        <v>75407355</v>
      </c>
      <c r="J28" s="170">
        <v>74097269</v>
      </c>
      <c r="K28" s="170">
        <v>73961882</v>
      </c>
      <c r="L28" s="170">
        <v>74339859.278376982</v>
      </c>
      <c r="M28" s="170">
        <v>74977955</v>
      </c>
      <c r="N28" s="170">
        <v>71836643</v>
      </c>
      <c r="O28" s="170">
        <v>72196212</v>
      </c>
      <c r="P28" s="170">
        <v>70857188</v>
      </c>
      <c r="Q28" s="170">
        <v>72210895</v>
      </c>
      <c r="R28" s="170">
        <v>70997701</v>
      </c>
      <c r="S28" s="170">
        <f>+S26+S27</f>
        <v>51671510</v>
      </c>
      <c r="T28" s="170">
        <f t="shared" ref="T28:W28" si="0">+T26+T27</f>
        <v>50620652</v>
      </c>
      <c r="U28" s="170">
        <f t="shared" si="0"/>
        <v>49500358</v>
      </c>
      <c r="V28" s="170">
        <f t="shared" si="0"/>
        <v>52967568</v>
      </c>
      <c r="W28" s="170">
        <f t="shared" si="0"/>
        <v>56546787</v>
      </c>
      <c r="X28" s="342" t="s">
        <v>263</v>
      </c>
      <c r="Y28" s="289" t="s">
        <v>264</v>
      </c>
      <c r="Z28" s="170">
        <v>56040582</v>
      </c>
      <c r="AA28" s="170">
        <v>55884822</v>
      </c>
      <c r="AB28" s="170">
        <v>55075871</v>
      </c>
      <c r="AC28" s="170">
        <v>54211801</v>
      </c>
      <c r="AD28" s="170">
        <v>53675770</v>
      </c>
      <c r="AE28" s="170">
        <v>52713155</v>
      </c>
      <c r="AF28" s="170">
        <v>52269544</v>
      </c>
      <c r="AG28" s="170">
        <v>50201630</v>
      </c>
      <c r="AH28" s="170">
        <v>49534661</v>
      </c>
      <c r="AI28" s="170">
        <v>29877265</v>
      </c>
      <c r="AJ28" s="170">
        <v>29631923</v>
      </c>
      <c r="AK28" s="170">
        <v>29794139</v>
      </c>
      <c r="AL28" s="170">
        <v>28918697</v>
      </c>
      <c r="AM28" s="170">
        <v>26458387</v>
      </c>
      <c r="AN28" s="4"/>
      <c r="AO28" s="4"/>
      <c r="AP28" s="4"/>
      <c r="AQ28" s="4"/>
      <c r="AR28" s="105"/>
    </row>
    <row r="29" spans="1:44">
      <c r="Z29" s="110"/>
      <c r="AA29" s="110"/>
      <c r="AB29" s="110"/>
      <c r="AC29" s="110"/>
      <c r="AD29" s="110"/>
      <c r="AE29" s="110"/>
      <c r="AF29" s="110"/>
      <c r="AG29" s="24"/>
      <c r="AH29" s="24"/>
      <c r="AI29" s="24"/>
      <c r="AJ29" s="24"/>
      <c r="AK29" s="24"/>
      <c r="AL29" s="24"/>
      <c r="AM29" s="24"/>
      <c r="AN29" s="4"/>
      <c r="AO29" s="4"/>
      <c r="AP29" s="4"/>
      <c r="AQ29" s="4"/>
      <c r="AR29" s="105"/>
    </row>
    <row r="30" spans="1:44" ht="45">
      <c r="A30" s="31" t="s">
        <v>432</v>
      </c>
      <c r="B30" s="31" t="s">
        <v>433</v>
      </c>
      <c r="C30" s="8">
        <v>44834</v>
      </c>
      <c r="D30" s="8">
        <v>44742</v>
      </c>
      <c r="E30" s="8">
        <v>44651</v>
      </c>
      <c r="F30" s="8">
        <v>44561</v>
      </c>
      <c r="G30" s="8">
        <v>44469</v>
      </c>
      <c r="H30" s="8">
        <v>44377</v>
      </c>
      <c r="I30" s="8">
        <v>44286</v>
      </c>
      <c r="J30" s="236">
        <v>44196</v>
      </c>
      <c r="K30" s="236">
        <v>44104</v>
      </c>
      <c r="L30" s="236">
        <v>44012</v>
      </c>
      <c r="M30" s="236">
        <v>43921</v>
      </c>
      <c r="N30" s="236">
        <v>43830</v>
      </c>
      <c r="O30" s="236">
        <v>43738</v>
      </c>
      <c r="P30" s="236">
        <v>43646</v>
      </c>
      <c r="Q30" s="8">
        <v>43555</v>
      </c>
      <c r="R30" s="8">
        <v>43465</v>
      </c>
      <c r="S30" s="236">
        <v>43373</v>
      </c>
      <c r="T30" s="236">
        <v>43281</v>
      </c>
      <c r="U30" s="236" t="s">
        <v>428</v>
      </c>
      <c r="V30" s="236" t="s">
        <v>426</v>
      </c>
      <c r="W30" s="236" t="s">
        <v>422</v>
      </c>
      <c r="X30" s="31" t="s">
        <v>432</v>
      </c>
      <c r="Y30" s="31" t="s">
        <v>433</v>
      </c>
      <c r="Z30" s="8" t="s">
        <v>418</v>
      </c>
      <c r="AA30" s="8" t="s">
        <v>416</v>
      </c>
      <c r="AB30" s="8" t="s">
        <v>414</v>
      </c>
      <c r="AC30" s="8" t="s">
        <v>407</v>
      </c>
      <c r="AD30" s="8" t="s">
        <v>397</v>
      </c>
      <c r="AE30" s="8" t="s">
        <v>380</v>
      </c>
      <c r="AF30" s="8" t="s">
        <v>360</v>
      </c>
      <c r="AG30" s="8" t="s">
        <v>349</v>
      </c>
      <c r="AH30" s="8" t="s">
        <v>6</v>
      </c>
      <c r="AI30" s="8" t="s">
        <v>7</v>
      </c>
      <c r="AJ30" s="8" t="s">
        <v>8</v>
      </c>
      <c r="AK30" s="8" t="s">
        <v>9</v>
      </c>
      <c r="AL30" s="8" t="s">
        <v>10</v>
      </c>
      <c r="AM30" s="8" t="s">
        <v>11</v>
      </c>
      <c r="AN30" s="4"/>
      <c r="AO30" s="4"/>
      <c r="AP30" s="4"/>
      <c r="AQ30" s="4"/>
      <c r="AR30" s="105"/>
    </row>
    <row r="31" spans="1:44">
      <c r="A31" s="171" t="s">
        <v>516</v>
      </c>
      <c r="B31" s="289" t="s">
        <v>260</v>
      </c>
      <c r="C31" s="170">
        <v>1108411</v>
      </c>
      <c r="D31" s="170">
        <v>1180462</v>
      </c>
      <c r="E31" s="170">
        <v>1250652</v>
      </c>
      <c r="F31" s="170">
        <v>1343402</v>
      </c>
      <c r="G31" s="170">
        <v>1431864</v>
      </c>
      <c r="H31" s="170">
        <v>1509417</v>
      </c>
      <c r="I31" s="170">
        <v>1603753</v>
      </c>
      <c r="J31" s="170">
        <v>1715680</v>
      </c>
      <c r="K31" s="170">
        <v>1827982</v>
      </c>
      <c r="L31" s="170">
        <v>1912738</v>
      </c>
      <c r="M31" s="170">
        <v>1999827</v>
      </c>
      <c r="N31" s="170">
        <v>2116564</v>
      </c>
      <c r="O31" s="170">
        <v>2234908</v>
      </c>
      <c r="P31" s="170">
        <v>2326034</v>
      </c>
      <c r="Q31" s="170">
        <v>2415027</v>
      </c>
      <c r="R31" s="170">
        <v>2540420</v>
      </c>
      <c r="S31" s="170">
        <v>2652548</v>
      </c>
      <c r="T31" s="170">
        <v>2760974</v>
      </c>
      <c r="U31" s="170">
        <v>2885134</v>
      </c>
      <c r="V31" s="170"/>
      <c r="W31" s="170"/>
      <c r="X31" s="171" t="s">
        <v>516</v>
      </c>
      <c r="Y31" s="289" t="s">
        <v>260</v>
      </c>
      <c r="Z31" s="110"/>
      <c r="AA31" s="110"/>
      <c r="AB31" s="110"/>
      <c r="AC31" s="110"/>
      <c r="AD31" s="110"/>
      <c r="AE31" s="110"/>
      <c r="AF31" s="110"/>
      <c r="AG31" s="24"/>
      <c r="AH31" s="24"/>
      <c r="AI31" s="24"/>
      <c r="AJ31" s="24"/>
      <c r="AK31" s="24"/>
      <c r="AL31" s="24"/>
      <c r="AM31" s="24"/>
      <c r="AN31" s="4"/>
      <c r="AO31" s="4"/>
      <c r="AP31" s="4"/>
      <c r="AQ31" s="4"/>
      <c r="AR31" s="105"/>
    </row>
    <row r="32" spans="1:44">
      <c r="A32" s="171" t="s">
        <v>517</v>
      </c>
      <c r="B32" s="289" t="s">
        <v>264</v>
      </c>
      <c r="C32" s="170">
        <v>1024469</v>
      </c>
      <c r="D32" s="170">
        <v>1089886</v>
      </c>
      <c r="E32" s="170">
        <v>1124793</v>
      </c>
      <c r="F32" s="170">
        <v>1219027</v>
      </c>
      <c r="G32" s="170">
        <v>1303134</v>
      </c>
      <c r="H32" s="170">
        <v>1374555</v>
      </c>
      <c r="I32" s="170">
        <v>1449151</v>
      </c>
      <c r="J32" s="170">
        <v>1539848</v>
      </c>
      <c r="K32" s="170">
        <v>1640581</v>
      </c>
      <c r="L32" s="170">
        <v>1714418</v>
      </c>
      <c r="M32" s="170">
        <v>1807680</v>
      </c>
      <c r="N32" s="170">
        <v>1974396</v>
      </c>
      <c r="O32" s="170">
        <v>2069805</v>
      </c>
      <c r="P32" s="170">
        <v>2182483</v>
      </c>
      <c r="Q32" s="170">
        <v>2283645</v>
      </c>
      <c r="R32" s="170">
        <v>2416249</v>
      </c>
      <c r="S32" s="170">
        <v>2555133</v>
      </c>
      <c r="T32" s="170">
        <v>2636772</v>
      </c>
      <c r="U32" s="170">
        <v>2750954</v>
      </c>
      <c r="V32" s="170"/>
      <c r="W32" s="170"/>
      <c r="X32" s="171" t="s">
        <v>517</v>
      </c>
      <c r="Y32" s="289" t="s">
        <v>264</v>
      </c>
      <c r="Z32" s="110"/>
      <c r="AA32" s="110"/>
      <c r="AB32" s="110"/>
      <c r="AC32" s="110"/>
      <c r="AD32" s="110"/>
      <c r="AE32" s="110"/>
      <c r="AF32" s="110"/>
      <c r="AG32" s="24"/>
      <c r="AH32" s="24"/>
      <c r="AI32" s="24"/>
      <c r="AJ32" s="24"/>
      <c r="AK32" s="24"/>
      <c r="AL32" s="24"/>
      <c r="AM32" s="24"/>
      <c r="AN32" s="4"/>
      <c r="AO32" s="4"/>
      <c r="AP32" s="4"/>
      <c r="AQ32" s="4"/>
      <c r="AR32" s="105"/>
    </row>
    <row r="33" spans="1:44">
      <c r="Z33" s="110"/>
      <c r="AA33" s="110"/>
      <c r="AB33" s="110"/>
      <c r="AC33" s="110"/>
      <c r="AD33" s="110"/>
      <c r="AE33" s="110"/>
      <c r="AF33" s="110"/>
      <c r="AG33" s="24"/>
      <c r="AH33" s="24"/>
      <c r="AI33" s="24"/>
      <c r="AJ33" s="24"/>
      <c r="AK33" s="24"/>
      <c r="AL33" s="24"/>
      <c r="AM33" s="24"/>
      <c r="AN33" s="4"/>
      <c r="AO33" s="4"/>
      <c r="AP33" s="4"/>
      <c r="AQ33" s="4"/>
      <c r="AR33" s="105"/>
    </row>
    <row r="34" spans="1:44">
      <c r="A34" s="312" t="s">
        <v>518</v>
      </c>
      <c r="Q34" s="233"/>
      <c r="Z34" s="110"/>
      <c r="AA34" s="110"/>
      <c r="AB34" s="110"/>
      <c r="AC34" s="110"/>
      <c r="AD34" s="110"/>
      <c r="AE34" s="110"/>
      <c r="AF34" s="110"/>
      <c r="AG34" s="24"/>
      <c r="AH34" s="24"/>
      <c r="AI34" s="24"/>
      <c r="AJ34" s="24"/>
      <c r="AK34" s="24"/>
      <c r="AL34" s="24"/>
      <c r="AM34" s="24"/>
      <c r="AN34" s="4"/>
      <c r="AO34" s="4"/>
      <c r="AP34" s="4"/>
      <c r="AQ34" s="4"/>
      <c r="AR34" s="105"/>
    </row>
    <row r="35" spans="1:44">
      <c r="A35" s="312" t="s">
        <v>519</v>
      </c>
      <c r="Q35" s="233"/>
      <c r="AN35" s="4"/>
      <c r="AO35" s="4"/>
      <c r="AP35" s="4"/>
      <c r="AQ35" s="4"/>
      <c r="AR35" s="105"/>
    </row>
    <row r="36" spans="1:44">
      <c r="Z36" s="55"/>
      <c r="AA36" s="55"/>
      <c r="AB36" s="55"/>
      <c r="AC36" s="55"/>
      <c r="AD36" s="55"/>
      <c r="AE36" s="55"/>
      <c r="AF36" s="55"/>
    </row>
    <row r="37" spans="1:44" ht="18">
      <c r="A37" s="201" t="s">
        <v>424</v>
      </c>
      <c r="C37" s="76"/>
      <c r="D37" s="76"/>
      <c r="E37" s="76"/>
      <c r="F37" s="76"/>
      <c r="G37" s="76"/>
      <c r="H37" s="76"/>
      <c r="I37" s="76"/>
      <c r="J37" s="76"/>
      <c r="K37" s="76"/>
      <c r="L37" s="76"/>
      <c r="M37" s="76"/>
      <c r="N37" s="76"/>
      <c r="O37" s="76"/>
      <c r="P37" s="76"/>
      <c r="Q37" s="201"/>
      <c r="S37" s="76"/>
      <c r="T37" s="76"/>
      <c r="U37" s="76"/>
      <c r="V37" s="76"/>
      <c r="W37" s="76"/>
    </row>
    <row r="39" spans="1:44">
      <c r="A39" s="13" t="s">
        <v>164</v>
      </c>
      <c r="B39" s="13" t="s">
        <v>165</v>
      </c>
      <c r="Q39" s="362" t="s">
        <v>164</v>
      </c>
      <c r="R39" s="362" t="s">
        <v>165</v>
      </c>
      <c r="AG39" s="13"/>
      <c r="AJ39" s="13"/>
      <c r="AK39" s="13"/>
      <c r="AL39" s="13"/>
    </row>
    <row r="40" spans="1:44" ht="39.200000000000003" customHeight="1">
      <c r="A40" s="230" t="s">
        <v>442</v>
      </c>
      <c r="B40" s="230" t="s">
        <v>443</v>
      </c>
      <c r="C40" s="194" t="s">
        <v>11</v>
      </c>
      <c r="D40" s="194" t="s">
        <v>10</v>
      </c>
      <c r="E40" s="194" t="s">
        <v>9</v>
      </c>
      <c r="F40" s="194" t="s">
        <v>8</v>
      </c>
      <c r="G40" s="194" t="s">
        <v>7</v>
      </c>
      <c r="H40" s="194" t="s">
        <v>6</v>
      </c>
      <c r="I40" s="194" t="s">
        <v>349</v>
      </c>
      <c r="J40" s="194" t="s">
        <v>360</v>
      </c>
      <c r="K40" s="194" t="s">
        <v>380</v>
      </c>
      <c r="L40" s="194" t="s">
        <v>397</v>
      </c>
      <c r="M40" s="194" t="s">
        <v>407</v>
      </c>
      <c r="N40" s="194" t="s">
        <v>414</v>
      </c>
      <c r="O40" s="194" t="s">
        <v>416</v>
      </c>
      <c r="P40" s="194" t="s">
        <v>418</v>
      </c>
      <c r="Q40" s="230" t="s">
        <v>442</v>
      </c>
      <c r="R40" s="230" t="s">
        <v>443</v>
      </c>
      <c r="S40" s="194" t="s">
        <v>422</v>
      </c>
      <c r="T40" s="194" t="s">
        <v>426</v>
      </c>
      <c r="U40" s="194" t="s">
        <v>428</v>
      </c>
      <c r="V40" s="194">
        <v>43281</v>
      </c>
      <c r="W40" s="194">
        <v>43373</v>
      </c>
      <c r="X40" s="194">
        <v>43464</v>
      </c>
      <c r="Y40" s="194">
        <v>43555</v>
      </c>
      <c r="Z40" s="194">
        <v>43646</v>
      </c>
      <c r="AA40" s="194">
        <v>43738</v>
      </c>
      <c r="AB40" s="194">
        <v>43830</v>
      </c>
      <c r="AC40" s="194">
        <v>43921</v>
      </c>
      <c r="AD40" s="194">
        <v>44012</v>
      </c>
      <c r="AE40" s="194">
        <v>44104</v>
      </c>
      <c r="AF40" s="194">
        <v>44196</v>
      </c>
      <c r="AG40" s="194">
        <v>44286</v>
      </c>
      <c r="AH40" s="194">
        <v>44377</v>
      </c>
      <c r="AI40" s="194">
        <v>44469</v>
      </c>
      <c r="AJ40" s="194">
        <v>44561</v>
      </c>
      <c r="AK40" s="194">
        <v>44651</v>
      </c>
      <c r="AL40" s="194">
        <v>44742</v>
      </c>
      <c r="AM40" s="194">
        <v>44834</v>
      </c>
    </row>
    <row r="41" spans="1:44">
      <c r="A41" s="80" t="s">
        <v>231</v>
      </c>
      <c r="B41" s="218" t="s">
        <v>232</v>
      </c>
      <c r="C41" s="25">
        <v>4361921</v>
      </c>
      <c r="D41" s="25">
        <v>5105260</v>
      </c>
      <c r="E41" s="25">
        <v>5210688</v>
      </c>
      <c r="F41" s="25">
        <v>5268652</v>
      </c>
      <c r="G41" s="25">
        <v>5231901</v>
      </c>
      <c r="H41" s="25">
        <v>8058836</v>
      </c>
      <c r="I41" s="25">
        <v>8104188</v>
      </c>
      <c r="J41" s="25">
        <v>7944880</v>
      </c>
      <c r="K41" s="25">
        <v>8470928</v>
      </c>
      <c r="L41" s="25">
        <v>8399579</v>
      </c>
      <c r="M41" s="25">
        <v>8593837</v>
      </c>
      <c r="N41" s="25">
        <v>8114472</v>
      </c>
      <c r="O41" s="25">
        <v>8617610</v>
      </c>
      <c r="P41" s="25">
        <v>8847151</v>
      </c>
      <c r="Q41" s="80" t="s">
        <v>495</v>
      </c>
      <c r="R41" s="244" t="s">
        <v>496</v>
      </c>
      <c r="S41" s="25">
        <v>550934</v>
      </c>
      <c r="T41" s="25">
        <v>799501</v>
      </c>
      <c r="U41" s="25">
        <v>489074</v>
      </c>
      <c r="V41" s="25">
        <v>478024</v>
      </c>
      <c r="W41" s="25">
        <v>506718</v>
      </c>
      <c r="X41" s="25">
        <v>687227</v>
      </c>
      <c r="Y41" s="25">
        <v>667354</v>
      </c>
      <c r="Z41" s="25">
        <v>467804</v>
      </c>
      <c r="AA41" s="25">
        <v>638115</v>
      </c>
      <c r="AB41" s="25">
        <v>576521</v>
      </c>
      <c r="AC41" s="25">
        <v>545517</v>
      </c>
      <c r="AD41" s="25">
        <v>572408.68119999999</v>
      </c>
      <c r="AE41" s="25">
        <v>565582</v>
      </c>
      <c r="AF41" s="25">
        <v>595102</v>
      </c>
      <c r="AG41" s="25">
        <v>666224</v>
      </c>
      <c r="AH41" s="25">
        <v>899364</v>
      </c>
      <c r="AI41" s="25">
        <v>847481</v>
      </c>
      <c r="AJ41" s="25">
        <v>796517</v>
      </c>
      <c r="AK41" s="25">
        <v>821042</v>
      </c>
      <c r="AL41" s="25">
        <v>734090</v>
      </c>
      <c r="AM41" s="25">
        <v>1022236</v>
      </c>
    </row>
    <row r="42" spans="1:44">
      <c r="A42" s="69" t="s">
        <v>76</v>
      </c>
      <c r="B42" s="211" t="s">
        <v>233</v>
      </c>
      <c r="C42" s="24">
        <v>1948546</v>
      </c>
      <c r="D42" s="24">
        <v>2255378</v>
      </c>
      <c r="E42" s="24">
        <v>2218982</v>
      </c>
      <c r="F42" s="24">
        <v>2118862</v>
      </c>
      <c r="G42" s="24">
        <v>2093024</v>
      </c>
      <c r="H42" s="24">
        <v>4271391</v>
      </c>
      <c r="I42" s="24">
        <v>4186131</v>
      </c>
      <c r="J42" s="24">
        <v>3906021</v>
      </c>
      <c r="K42" s="24">
        <v>4419269</v>
      </c>
      <c r="L42" s="24">
        <v>4325874</v>
      </c>
      <c r="M42" s="24">
        <v>4415066</v>
      </c>
      <c r="N42" s="24">
        <v>4188362</v>
      </c>
      <c r="O42" s="24">
        <v>4542297</v>
      </c>
      <c r="P42" s="24">
        <v>4656646</v>
      </c>
      <c r="Q42" s="71" t="s">
        <v>497</v>
      </c>
      <c r="R42" s="245" t="s">
        <v>726</v>
      </c>
      <c r="S42" s="24">
        <v>397541</v>
      </c>
      <c r="T42" s="24">
        <v>591642</v>
      </c>
      <c r="U42" s="24">
        <v>486849</v>
      </c>
      <c r="V42" s="24">
        <v>473873</v>
      </c>
      <c r="W42" s="24">
        <v>504669</v>
      </c>
      <c r="X42" s="24">
        <v>361399</v>
      </c>
      <c r="Y42" s="24">
        <v>360824</v>
      </c>
      <c r="Z42" s="24">
        <v>160061</v>
      </c>
      <c r="AA42" s="24">
        <v>232571</v>
      </c>
      <c r="AB42" s="24">
        <v>275915</v>
      </c>
      <c r="AC42" s="24">
        <v>262030</v>
      </c>
      <c r="AD42" s="24">
        <v>307555</v>
      </c>
      <c r="AE42" s="24">
        <v>323449</v>
      </c>
      <c r="AF42" s="24">
        <v>492335</v>
      </c>
      <c r="AG42" s="24">
        <v>531014</v>
      </c>
      <c r="AH42" s="24">
        <v>787324</v>
      </c>
      <c r="AI42" s="24">
        <v>750361</v>
      </c>
      <c r="AJ42" s="24">
        <v>729310</v>
      </c>
      <c r="AK42" s="24">
        <v>776624</v>
      </c>
      <c r="AL42" s="24">
        <v>712931</v>
      </c>
      <c r="AM42" s="24">
        <v>768782</v>
      </c>
    </row>
    <row r="43" spans="1:44">
      <c r="A43" s="69" t="s">
        <v>234</v>
      </c>
      <c r="B43" s="211" t="s">
        <v>235</v>
      </c>
      <c r="C43" s="24">
        <v>2388168</v>
      </c>
      <c r="D43" s="24">
        <v>2743151</v>
      </c>
      <c r="E43" s="24">
        <v>2969821</v>
      </c>
      <c r="F43" s="24">
        <v>3144797</v>
      </c>
      <c r="G43" s="24">
        <v>3127800</v>
      </c>
      <c r="H43" s="24">
        <v>3730875</v>
      </c>
      <c r="I43" s="24">
        <v>3877130</v>
      </c>
      <c r="J43" s="24">
        <v>3967365</v>
      </c>
      <c r="K43" s="24">
        <v>4019070</v>
      </c>
      <c r="L43" s="24">
        <v>4046191</v>
      </c>
      <c r="M43" s="24">
        <v>4167356</v>
      </c>
      <c r="N43" s="24">
        <v>3918198</v>
      </c>
      <c r="O43" s="24">
        <v>4052624</v>
      </c>
      <c r="P43" s="24">
        <v>4159228</v>
      </c>
      <c r="Q43" s="71" t="s">
        <v>498</v>
      </c>
      <c r="R43" s="245" t="s">
        <v>499</v>
      </c>
      <c r="S43" s="24"/>
      <c r="T43" s="24"/>
      <c r="U43" s="24"/>
      <c r="V43" s="24"/>
      <c r="W43" s="24"/>
      <c r="X43" s="24">
        <v>96596</v>
      </c>
      <c r="Y43" s="24">
        <v>123526</v>
      </c>
      <c r="Z43" s="24">
        <v>126408</v>
      </c>
      <c r="AA43" s="24">
        <v>223557</v>
      </c>
      <c r="AB43" s="24">
        <v>195443</v>
      </c>
      <c r="AC43" s="24">
        <v>170599</v>
      </c>
      <c r="AD43" s="24">
        <v>145601</v>
      </c>
      <c r="AE43" s="24">
        <v>120771</v>
      </c>
      <c r="AF43" s="24">
        <v>96141</v>
      </c>
      <c r="AG43" s="24">
        <v>91713</v>
      </c>
      <c r="AH43" s="24">
        <v>66389</v>
      </c>
      <c r="AI43" s="24">
        <v>53011</v>
      </c>
      <c r="AJ43" s="24">
        <v>45208</v>
      </c>
      <c r="AK43" s="24">
        <v>17024</v>
      </c>
      <c r="AL43" s="24">
        <v>8878</v>
      </c>
      <c r="AM43" s="24">
        <v>240885</v>
      </c>
    </row>
    <row r="44" spans="1:44">
      <c r="A44" s="70" t="s">
        <v>236</v>
      </c>
      <c r="B44" s="219" t="s">
        <v>237</v>
      </c>
      <c r="C44" s="24">
        <v>98963</v>
      </c>
      <c r="D44" s="24">
        <v>105591</v>
      </c>
      <c r="E44" s="24">
        <v>109873</v>
      </c>
      <c r="F44" s="24">
        <v>106328</v>
      </c>
      <c r="G44" s="24">
        <v>105962</v>
      </c>
      <c r="H44" s="24">
        <v>199969</v>
      </c>
      <c r="I44" s="24">
        <v>212607</v>
      </c>
      <c r="J44" s="24">
        <v>207899</v>
      </c>
      <c r="K44" s="24">
        <v>201106</v>
      </c>
      <c r="L44" s="24">
        <v>191571</v>
      </c>
      <c r="M44" s="24">
        <v>193094</v>
      </c>
      <c r="N44" s="24">
        <v>183507</v>
      </c>
      <c r="O44" s="24">
        <v>169173</v>
      </c>
      <c r="P44" s="24">
        <v>173773</v>
      </c>
      <c r="Q44" s="71" t="s">
        <v>500</v>
      </c>
      <c r="R44" s="245" t="s">
        <v>501</v>
      </c>
      <c r="S44" s="24">
        <v>153393</v>
      </c>
      <c r="T44" s="24">
        <v>207859</v>
      </c>
      <c r="U44" s="24">
        <v>2225</v>
      </c>
      <c r="V44" s="24">
        <v>4151</v>
      </c>
      <c r="W44" s="24">
        <v>2049</v>
      </c>
      <c r="X44" s="24">
        <v>229232</v>
      </c>
      <c r="Y44" s="24">
        <v>183004</v>
      </c>
      <c r="Z44" s="24">
        <v>181335</v>
      </c>
      <c r="AA44" s="24">
        <v>181987</v>
      </c>
      <c r="AB44" s="24">
        <v>105163</v>
      </c>
      <c r="AC44" s="24">
        <v>112888</v>
      </c>
      <c r="AD44" s="24">
        <v>119252.68120000001</v>
      </c>
      <c r="AE44" s="24">
        <v>121362</v>
      </c>
      <c r="AF44" s="24">
        <v>6626</v>
      </c>
      <c r="AG44" s="24">
        <v>43497</v>
      </c>
      <c r="AH44" s="24">
        <v>45651</v>
      </c>
      <c r="AI44" s="24">
        <v>44109</v>
      </c>
      <c r="AJ44" s="24">
        <v>21999</v>
      </c>
      <c r="AK44" s="24">
        <v>27394</v>
      </c>
      <c r="AL44" s="24">
        <v>12281</v>
      </c>
      <c r="AM44" s="24">
        <v>12569</v>
      </c>
    </row>
    <row r="45" spans="1:44">
      <c r="A45" s="70" t="s">
        <v>238</v>
      </c>
      <c r="B45" s="219" t="s">
        <v>239</v>
      </c>
      <c r="C45" s="24">
        <v>347682</v>
      </c>
      <c r="D45" s="24">
        <v>365712</v>
      </c>
      <c r="E45" s="24">
        <v>377204</v>
      </c>
      <c r="F45" s="24">
        <v>375241</v>
      </c>
      <c r="G45" s="24">
        <v>416279</v>
      </c>
      <c r="H45" s="24">
        <v>498515</v>
      </c>
      <c r="I45" s="24">
        <v>519145</v>
      </c>
      <c r="J45" s="24">
        <v>497868</v>
      </c>
      <c r="K45" s="24">
        <v>504722</v>
      </c>
      <c r="L45" s="24">
        <v>474850</v>
      </c>
      <c r="M45" s="24">
        <v>445617</v>
      </c>
      <c r="N45" s="24">
        <v>428561</v>
      </c>
      <c r="O45" s="24">
        <v>443473</v>
      </c>
      <c r="P45" s="24">
        <v>429023</v>
      </c>
      <c r="Q45" s="80" t="s">
        <v>502</v>
      </c>
      <c r="R45" s="244" t="s">
        <v>503</v>
      </c>
      <c r="S45" s="24">
        <v>21481224</v>
      </c>
      <c r="T45" s="24">
        <v>20939056</v>
      </c>
      <c r="U45" s="24">
        <v>21017350</v>
      </c>
      <c r="V45" s="24">
        <v>21331659</v>
      </c>
      <c r="W45" s="24">
        <v>21455221</v>
      </c>
      <c r="X45" s="25">
        <v>27001876</v>
      </c>
      <c r="Y45" s="25">
        <v>27528876</v>
      </c>
      <c r="Z45" s="25">
        <v>28242592</v>
      </c>
      <c r="AA45" s="25">
        <v>29280956</v>
      </c>
      <c r="AB45" s="25">
        <v>29997525</v>
      </c>
      <c r="AC45" s="25">
        <v>31286811</v>
      </c>
      <c r="AD45" s="25">
        <v>31953087</v>
      </c>
      <c r="AE45" s="25">
        <v>32900871</v>
      </c>
      <c r="AF45" s="25">
        <v>33802097</v>
      </c>
      <c r="AG45" s="25">
        <v>34657171</v>
      </c>
      <c r="AH45" s="25">
        <v>35852611</v>
      </c>
      <c r="AI45" s="25">
        <v>37686655</v>
      </c>
      <c r="AJ45" s="25">
        <v>38817716</v>
      </c>
      <c r="AK45" s="25">
        <v>39483821</v>
      </c>
      <c r="AL45" s="25">
        <v>40207659</v>
      </c>
      <c r="AM45" s="25">
        <v>39615133</v>
      </c>
    </row>
    <row r="46" spans="1:44">
      <c r="A46" s="70" t="s">
        <v>240</v>
      </c>
      <c r="B46" s="219" t="s">
        <v>241</v>
      </c>
      <c r="C46" s="24">
        <v>1941523</v>
      </c>
      <c r="D46" s="24">
        <v>2271848</v>
      </c>
      <c r="E46" s="24">
        <v>2482744</v>
      </c>
      <c r="F46" s="24">
        <v>2663228</v>
      </c>
      <c r="G46" s="24">
        <v>2605559</v>
      </c>
      <c r="H46" s="24">
        <v>3032391</v>
      </c>
      <c r="I46" s="24">
        <v>3145378</v>
      </c>
      <c r="J46" s="24">
        <v>3261598</v>
      </c>
      <c r="K46" s="24">
        <v>3313242</v>
      </c>
      <c r="L46" s="24">
        <v>3379770</v>
      </c>
      <c r="M46" s="24">
        <v>3528645</v>
      </c>
      <c r="N46" s="24">
        <v>3306130</v>
      </c>
      <c r="O46" s="24">
        <v>3439978</v>
      </c>
      <c r="P46" s="24">
        <v>3556432</v>
      </c>
      <c r="Q46" s="71" t="s">
        <v>504</v>
      </c>
      <c r="R46" s="245" t="s">
        <v>505</v>
      </c>
      <c r="S46" s="24">
        <v>14077778</v>
      </c>
      <c r="T46" s="24">
        <v>13628114</v>
      </c>
      <c r="U46" s="24">
        <v>13604845</v>
      </c>
      <c r="V46" s="24">
        <v>13807851</v>
      </c>
      <c r="W46" s="24">
        <v>13805313</v>
      </c>
      <c r="X46" s="24">
        <v>16054648</v>
      </c>
      <c r="Y46" s="24">
        <v>16540622</v>
      </c>
      <c r="Z46" s="24">
        <v>17027836</v>
      </c>
      <c r="AA46" s="24">
        <v>17864501</v>
      </c>
      <c r="AB46" s="24">
        <v>18526757</v>
      </c>
      <c r="AC46" s="24">
        <v>19856341</v>
      </c>
      <c r="AD46" s="24">
        <v>20727570</v>
      </c>
      <c r="AE46" s="24">
        <v>21670636</v>
      </c>
      <c r="AF46" s="24">
        <v>22559727</v>
      </c>
      <c r="AG46" s="24">
        <v>23301939</v>
      </c>
      <c r="AH46" s="24">
        <v>24192040</v>
      </c>
      <c r="AI46" s="24">
        <v>25594662</v>
      </c>
      <c r="AJ46" s="24">
        <v>26710997</v>
      </c>
      <c r="AK46" s="24">
        <v>27341549</v>
      </c>
      <c r="AL46" s="24">
        <v>27868724</v>
      </c>
      <c r="AM46" s="24">
        <v>27214853</v>
      </c>
    </row>
    <row r="47" spans="1:44">
      <c r="A47" s="69" t="s">
        <v>80</v>
      </c>
      <c r="B47" s="211" t="s">
        <v>242</v>
      </c>
      <c r="C47" s="24">
        <v>3198</v>
      </c>
      <c r="D47" s="24">
        <v>9795</v>
      </c>
      <c r="E47" s="24">
        <v>6304</v>
      </c>
      <c r="F47" s="24">
        <v>617</v>
      </c>
      <c r="G47" s="24">
        <v>6818</v>
      </c>
      <c r="H47" s="24">
        <v>14163</v>
      </c>
      <c r="I47" s="24">
        <v>14733</v>
      </c>
      <c r="J47" s="24">
        <v>526</v>
      </c>
      <c r="K47" s="24">
        <v>1041</v>
      </c>
      <c r="L47" s="24">
        <v>584</v>
      </c>
      <c r="M47" s="24">
        <v>3369</v>
      </c>
      <c r="N47" s="24">
        <v>475</v>
      </c>
      <c r="O47" s="24">
        <v>1074</v>
      </c>
      <c r="P47" s="24">
        <v>4014</v>
      </c>
      <c r="Q47" s="71" t="s">
        <v>500</v>
      </c>
      <c r="R47" s="245" t="s">
        <v>501</v>
      </c>
      <c r="S47" s="24">
        <v>7403446</v>
      </c>
      <c r="T47" s="24">
        <v>7310942</v>
      </c>
      <c r="U47" s="24">
        <v>7412505</v>
      </c>
      <c r="V47" s="24">
        <v>7523808</v>
      </c>
      <c r="W47" s="24">
        <v>7649908</v>
      </c>
      <c r="X47" s="24">
        <v>10947228</v>
      </c>
      <c r="Y47" s="24">
        <v>10988254</v>
      </c>
      <c r="Z47" s="24">
        <v>11214756</v>
      </c>
      <c r="AA47" s="24">
        <v>11416455</v>
      </c>
      <c r="AB47" s="24">
        <v>11470768</v>
      </c>
      <c r="AC47" s="24">
        <v>11430470</v>
      </c>
      <c r="AD47" s="24">
        <v>11225517</v>
      </c>
      <c r="AE47" s="24">
        <v>11230235</v>
      </c>
      <c r="AF47" s="24">
        <v>11242370</v>
      </c>
      <c r="AG47" s="24">
        <v>11355232</v>
      </c>
      <c r="AH47" s="24">
        <v>11660571</v>
      </c>
      <c r="AI47" s="24">
        <v>12091993</v>
      </c>
      <c r="AJ47" s="24">
        <v>12106719</v>
      </c>
      <c r="AK47" s="24">
        <v>12142272</v>
      </c>
      <c r="AL47" s="24">
        <v>12338935</v>
      </c>
      <c r="AM47" s="24">
        <v>12400280</v>
      </c>
    </row>
    <row r="48" spans="1:44">
      <c r="A48" s="69" t="s">
        <v>82</v>
      </c>
      <c r="B48" s="211" t="s">
        <v>243</v>
      </c>
      <c r="C48" s="24">
        <v>22009</v>
      </c>
      <c r="D48" s="24">
        <v>96936</v>
      </c>
      <c r="E48" s="24">
        <v>15581</v>
      </c>
      <c r="F48" s="24">
        <v>4376</v>
      </c>
      <c r="G48" s="24">
        <v>4259</v>
      </c>
      <c r="H48" s="24">
        <v>42407</v>
      </c>
      <c r="I48" s="24">
        <v>26194</v>
      </c>
      <c r="J48" s="24">
        <v>70968</v>
      </c>
      <c r="K48" s="24">
        <v>31548</v>
      </c>
      <c r="L48" s="24">
        <v>26930</v>
      </c>
      <c r="M48" s="24">
        <v>8046</v>
      </c>
      <c r="N48" s="24">
        <v>7437</v>
      </c>
      <c r="O48" s="24">
        <v>21615</v>
      </c>
      <c r="P48" s="24">
        <v>27263</v>
      </c>
      <c r="Q48" s="80" t="s">
        <v>506</v>
      </c>
      <c r="R48" s="244" t="s">
        <v>560</v>
      </c>
      <c r="S48" s="24">
        <v>33708377</v>
      </c>
      <c r="T48" s="24">
        <v>30794099</v>
      </c>
      <c r="U48" s="24">
        <v>28179197</v>
      </c>
      <c r="V48" s="24">
        <v>28235175</v>
      </c>
      <c r="W48" s="24">
        <v>28927147</v>
      </c>
      <c r="X48" s="25">
        <v>42613747</v>
      </c>
      <c r="Y48" s="25">
        <v>43381725</v>
      </c>
      <c r="Z48" s="25">
        <v>41363038</v>
      </c>
      <c r="AA48" s="25">
        <v>41577861</v>
      </c>
      <c r="AB48" s="25">
        <v>40365447</v>
      </c>
      <c r="AC48" s="25">
        <v>42454778</v>
      </c>
      <c r="AD48" s="25">
        <v>41468269.597176984</v>
      </c>
      <c r="AE48" s="25">
        <v>40118226</v>
      </c>
      <c r="AF48" s="25">
        <v>38673033</v>
      </c>
      <c r="AG48" s="25">
        <v>38993510</v>
      </c>
      <c r="AH48" s="25">
        <v>40398218</v>
      </c>
      <c r="AI48" s="25">
        <v>42052683</v>
      </c>
      <c r="AJ48" s="25">
        <v>43354896</v>
      </c>
      <c r="AK48" s="25">
        <v>45710444</v>
      </c>
      <c r="AL48" s="25">
        <v>47427349</v>
      </c>
      <c r="AM48" s="25">
        <v>49157568</v>
      </c>
    </row>
    <row r="49" spans="1:39">
      <c r="A49" s="80" t="s">
        <v>244</v>
      </c>
      <c r="B49" s="218" t="s">
        <v>245</v>
      </c>
      <c r="C49" s="25">
        <v>23366357</v>
      </c>
      <c r="D49" s="25">
        <v>25175685</v>
      </c>
      <c r="E49" s="25">
        <v>25971223</v>
      </c>
      <c r="F49" s="25">
        <v>25793660</v>
      </c>
      <c r="G49" s="25">
        <v>26133650</v>
      </c>
      <c r="H49" s="25">
        <v>44135746</v>
      </c>
      <c r="I49" s="25">
        <v>44846330</v>
      </c>
      <c r="J49" s="25">
        <v>47330763</v>
      </c>
      <c r="K49" s="25">
        <v>47259848</v>
      </c>
      <c r="L49" s="25">
        <v>48201734</v>
      </c>
      <c r="M49" s="25">
        <v>48504530</v>
      </c>
      <c r="N49" s="25">
        <v>49962755</v>
      </c>
      <c r="O49" s="25">
        <v>50046033</v>
      </c>
      <c r="P49" s="25">
        <v>50011071</v>
      </c>
      <c r="Q49" s="71" t="s">
        <v>497</v>
      </c>
      <c r="R49" s="245" t="s">
        <v>726</v>
      </c>
      <c r="S49" s="25">
        <v>12237279</v>
      </c>
      <c r="T49" s="25">
        <v>12495923</v>
      </c>
      <c r="U49" s="25">
        <v>13290525</v>
      </c>
      <c r="V49" s="25">
        <v>13598903</v>
      </c>
      <c r="W49" s="25">
        <v>14513153</v>
      </c>
      <c r="X49" s="24">
        <v>17766706</v>
      </c>
      <c r="Y49" s="24">
        <v>18396592</v>
      </c>
      <c r="Z49" s="24">
        <v>18710789</v>
      </c>
      <c r="AA49" s="24">
        <v>18689326</v>
      </c>
      <c r="AB49" s="24">
        <v>20395569</v>
      </c>
      <c r="AC49" s="24">
        <v>22044034</v>
      </c>
      <c r="AD49" s="24">
        <v>20292158.06893</v>
      </c>
      <c r="AE49" s="24">
        <v>19016200</v>
      </c>
      <c r="AF49" s="24">
        <v>17823636</v>
      </c>
      <c r="AG49" s="24">
        <v>18263418</v>
      </c>
      <c r="AH49" s="24">
        <v>19006452</v>
      </c>
      <c r="AI49" s="24">
        <v>20494314</v>
      </c>
      <c r="AJ49" s="24">
        <v>21236676</v>
      </c>
      <c r="AK49" s="24">
        <v>22502752</v>
      </c>
      <c r="AL49" s="24">
        <v>22856817</v>
      </c>
      <c r="AM49" s="24">
        <v>24102340</v>
      </c>
    </row>
    <row r="50" spans="1:39">
      <c r="A50" s="69" t="s">
        <v>246</v>
      </c>
      <c r="B50" s="211" t="s">
        <v>247</v>
      </c>
      <c r="C50" s="24">
        <v>6711846</v>
      </c>
      <c r="D50" s="24">
        <v>8156047</v>
      </c>
      <c r="E50" s="24">
        <v>8430875</v>
      </c>
      <c r="F50" s="24">
        <v>7970809</v>
      </c>
      <c r="G50" s="24">
        <v>7761673</v>
      </c>
      <c r="H50" s="24">
        <v>13569318</v>
      </c>
      <c r="I50" s="24">
        <v>13917597</v>
      </c>
      <c r="J50" s="24">
        <v>14152769</v>
      </c>
      <c r="K50" s="24">
        <v>13986073</v>
      </c>
      <c r="L50" s="24">
        <v>14203450</v>
      </c>
      <c r="M50" s="24">
        <v>14309496</v>
      </c>
      <c r="N50" s="24">
        <v>15127379</v>
      </c>
      <c r="O50" s="24">
        <v>15687866</v>
      </c>
      <c r="P50" s="24">
        <v>15449246</v>
      </c>
      <c r="Q50" s="71" t="s">
        <v>498</v>
      </c>
      <c r="R50" s="245" t="s">
        <v>499</v>
      </c>
      <c r="S50" s="24">
        <v>10762269</v>
      </c>
      <c r="T50" s="24">
        <v>14907068</v>
      </c>
      <c r="U50" s="24">
        <v>11798177</v>
      </c>
      <c r="V50" s="24">
        <v>11531638</v>
      </c>
      <c r="W50" s="24">
        <v>11568893</v>
      </c>
      <c r="X50" s="24">
        <v>15161760</v>
      </c>
      <c r="Y50" s="24">
        <v>14878860</v>
      </c>
      <c r="Z50" s="24">
        <v>14568757</v>
      </c>
      <c r="AA50" s="24">
        <v>15281083</v>
      </c>
      <c r="AB50" s="24">
        <v>14066034</v>
      </c>
      <c r="AC50" s="24">
        <v>13896165</v>
      </c>
      <c r="AD50" s="24">
        <v>14369658</v>
      </c>
      <c r="AE50" s="24">
        <v>14195470</v>
      </c>
      <c r="AF50" s="24">
        <v>13921875</v>
      </c>
      <c r="AG50" s="24">
        <v>13917627</v>
      </c>
      <c r="AH50" s="24">
        <v>14486846</v>
      </c>
      <c r="AI50" s="24">
        <v>15328437</v>
      </c>
      <c r="AJ50" s="24">
        <v>15549486</v>
      </c>
      <c r="AK50" s="24">
        <v>16323917</v>
      </c>
      <c r="AL50" s="24">
        <v>17339584</v>
      </c>
      <c r="AM50" s="24">
        <v>17449352</v>
      </c>
    </row>
    <row r="51" spans="1:39">
      <c r="A51" s="71" t="s">
        <v>248</v>
      </c>
      <c r="B51" s="219" t="s">
        <v>249</v>
      </c>
      <c r="C51" s="24">
        <v>4154523</v>
      </c>
      <c r="D51" s="24">
        <v>5059803</v>
      </c>
      <c r="E51" s="24">
        <v>5079676</v>
      </c>
      <c r="F51" s="24">
        <v>4622665</v>
      </c>
      <c r="G51" s="24">
        <v>4561352</v>
      </c>
      <c r="H51" s="24">
        <v>6307689</v>
      </c>
      <c r="I51" s="24">
        <v>6095388</v>
      </c>
      <c r="J51" s="24">
        <v>6154067</v>
      </c>
      <c r="K51" s="24">
        <v>6268486</v>
      </c>
      <c r="L51" s="24">
        <v>6889285</v>
      </c>
      <c r="M51" s="24">
        <v>6752325</v>
      </c>
      <c r="N51" s="24">
        <v>7198133</v>
      </c>
      <c r="O51" s="24">
        <v>8192142</v>
      </c>
      <c r="P51" s="24">
        <v>7814948</v>
      </c>
      <c r="Q51" s="71" t="s">
        <v>500</v>
      </c>
      <c r="R51" s="245" t="s">
        <v>501</v>
      </c>
      <c r="S51" s="24">
        <v>10708829</v>
      </c>
      <c r="T51" s="24">
        <v>3391108</v>
      </c>
      <c r="U51" s="24">
        <v>3090495</v>
      </c>
      <c r="V51" s="24">
        <v>3104634</v>
      </c>
      <c r="W51" s="24">
        <v>2845101</v>
      </c>
      <c r="X51" s="24">
        <v>9685281</v>
      </c>
      <c r="Y51" s="24">
        <v>10106273</v>
      </c>
      <c r="Z51" s="24">
        <v>8083492</v>
      </c>
      <c r="AA51" s="24">
        <v>7607452</v>
      </c>
      <c r="AB51" s="24">
        <v>5903844</v>
      </c>
      <c r="AC51" s="24">
        <v>6514579</v>
      </c>
      <c r="AD51" s="24">
        <v>6806453.5282469802</v>
      </c>
      <c r="AE51" s="24">
        <v>6906556</v>
      </c>
      <c r="AF51" s="24">
        <v>6927522</v>
      </c>
      <c r="AG51" s="24">
        <v>6812465</v>
      </c>
      <c r="AH51" s="24">
        <v>6904920</v>
      </c>
      <c r="AI51" s="24">
        <v>6229932</v>
      </c>
      <c r="AJ51" s="24">
        <v>6568734</v>
      </c>
      <c r="AK51" s="24">
        <v>6883775</v>
      </c>
      <c r="AL51" s="24">
        <v>7230948</v>
      </c>
      <c r="AM51" s="24">
        <v>7605876</v>
      </c>
    </row>
    <row r="52" spans="1:39">
      <c r="A52" s="71" t="s">
        <v>250</v>
      </c>
      <c r="B52" s="219" t="s">
        <v>251</v>
      </c>
      <c r="C52" s="24">
        <v>1639559</v>
      </c>
      <c r="D52" s="24">
        <v>1994047</v>
      </c>
      <c r="E52" s="24">
        <v>2265805</v>
      </c>
      <c r="F52" s="24">
        <v>2222940</v>
      </c>
      <c r="G52" s="24">
        <v>2115716</v>
      </c>
      <c r="H52" s="24">
        <v>3450405</v>
      </c>
      <c r="I52" s="24">
        <v>3793119</v>
      </c>
      <c r="J52" s="24">
        <v>3778853</v>
      </c>
      <c r="K52" s="24">
        <v>3388828</v>
      </c>
      <c r="L52" s="24">
        <v>2964429</v>
      </c>
      <c r="M52" s="24">
        <v>3166931</v>
      </c>
      <c r="N52" s="24">
        <v>3557759</v>
      </c>
      <c r="O52" s="24">
        <v>3398132</v>
      </c>
      <c r="P52" s="24">
        <v>3436139</v>
      </c>
      <c r="Q52" s="80" t="s">
        <v>531</v>
      </c>
      <c r="R52" s="244" t="s">
        <v>535</v>
      </c>
      <c r="S52" s="24">
        <v>11118446</v>
      </c>
      <c r="T52" s="24">
        <v>11004011</v>
      </c>
      <c r="U52" s="24">
        <v>8563164</v>
      </c>
      <c r="V52" s="24">
        <v>8707426</v>
      </c>
      <c r="W52" s="24">
        <v>8799810</v>
      </c>
      <c r="X52" s="25">
        <v>8681538</v>
      </c>
      <c r="Y52" s="25">
        <v>8740940</v>
      </c>
      <c r="Z52" s="25">
        <v>9010999</v>
      </c>
      <c r="AA52" s="25">
        <v>9122226</v>
      </c>
      <c r="AB52" s="25">
        <v>8732840</v>
      </c>
      <c r="AC52" s="25">
        <v>8663777</v>
      </c>
      <c r="AD52" s="25">
        <v>8700545</v>
      </c>
      <c r="AE52" s="25">
        <v>8618295</v>
      </c>
      <c r="AF52" s="25">
        <v>8118713</v>
      </c>
      <c r="AG52" s="25">
        <v>8082103</v>
      </c>
      <c r="AH52" s="25">
        <v>8196713</v>
      </c>
      <c r="AI52" s="25">
        <v>8171094</v>
      </c>
      <c r="AJ52" s="25">
        <v>7755784</v>
      </c>
      <c r="AK52" s="25">
        <v>7672127</v>
      </c>
      <c r="AL52" s="25">
        <v>7506269</v>
      </c>
      <c r="AM52" s="25">
        <v>7356767</v>
      </c>
    </row>
    <row r="53" spans="1:39">
      <c r="A53" s="71" t="s">
        <v>252</v>
      </c>
      <c r="B53" s="220" t="s">
        <v>253</v>
      </c>
      <c r="C53" s="24">
        <v>917764</v>
      </c>
      <c r="D53" s="24">
        <v>1102197</v>
      </c>
      <c r="E53" s="24">
        <v>1085394</v>
      </c>
      <c r="F53" s="24">
        <v>1125204</v>
      </c>
      <c r="G53" s="24">
        <v>1084605</v>
      </c>
      <c r="H53" s="24">
        <v>3811224</v>
      </c>
      <c r="I53" s="24">
        <v>4029090</v>
      </c>
      <c r="J53" s="24">
        <v>4219849</v>
      </c>
      <c r="K53" s="24">
        <v>4328759</v>
      </c>
      <c r="L53" s="24">
        <v>4349736</v>
      </c>
      <c r="M53" s="24">
        <v>4390240</v>
      </c>
      <c r="N53" s="24">
        <v>4371487</v>
      </c>
      <c r="O53" s="24">
        <v>4097592</v>
      </c>
      <c r="P53" s="24">
        <v>4198159</v>
      </c>
      <c r="Q53" s="71" t="s">
        <v>532</v>
      </c>
      <c r="R53" s="245" t="s">
        <v>727</v>
      </c>
      <c r="S53" s="24">
        <v>4030839</v>
      </c>
      <c r="T53" s="24">
        <v>4174519</v>
      </c>
      <c r="U53" s="24">
        <v>4308717</v>
      </c>
      <c r="V53" s="24">
        <v>4398187</v>
      </c>
      <c r="W53" s="24">
        <v>4465679</v>
      </c>
      <c r="X53" s="24">
        <v>4312606</v>
      </c>
      <c r="Y53" s="24">
        <v>4373172</v>
      </c>
      <c r="Z53" s="24">
        <v>4623837</v>
      </c>
      <c r="AA53" s="24">
        <v>4707276</v>
      </c>
      <c r="AB53" s="24">
        <v>4389269</v>
      </c>
      <c r="AC53" s="24">
        <v>4386377</v>
      </c>
      <c r="AD53" s="24">
        <v>4439778</v>
      </c>
      <c r="AE53" s="24">
        <v>4400389</v>
      </c>
      <c r="AF53" s="24">
        <v>3979679</v>
      </c>
      <c r="AG53" s="24">
        <v>3978369</v>
      </c>
      <c r="AH53" s="24">
        <v>4089152</v>
      </c>
      <c r="AI53" s="24">
        <v>4054923</v>
      </c>
      <c r="AJ53" s="24">
        <v>3712040</v>
      </c>
      <c r="AK53" s="24">
        <v>3706383</v>
      </c>
      <c r="AL53" s="24">
        <v>3622020</v>
      </c>
      <c r="AM53" s="24">
        <v>3549314</v>
      </c>
    </row>
    <row r="54" spans="1:39">
      <c r="A54" s="69" t="s">
        <v>234</v>
      </c>
      <c r="B54" s="211" t="s">
        <v>235</v>
      </c>
      <c r="C54" s="24">
        <v>16286784</v>
      </c>
      <c r="D54" s="24">
        <v>16666421</v>
      </c>
      <c r="E54" s="24">
        <v>17190783</v>
      </c>
      <c r="F54" s="24">
        <v>17533570</v>
      </c>
      <c r="G54" s="24">
        <v>18122828</v>
      </c>
      <c r="H54" s="24">
        <v>28232397</v>
      </c>
      <c r="I54" s="24">
        <v>28319879</v>
      </c>
      <c r="J54" s="24">
        <v>30371955</v>
      </c>
      <c r="K54" s="24">
        <v>30507286</v>
      </c>
      <c r="L54" s="24">
        <v>31055146</v>
      </c>
      <c r="M54" s="24">
        <v>31099354</v>
      </c>
      <c r="N54" s="24">
        <v>31476050</v>
      </c>
      <c r="O54" s="24">
        <v>30871200</v>
      </c>
      <c r="P54" s="24">
        <v>30922399</v>
      </c>
      <c r="Q54" s="71" t="s">
        <v>533</v>
      </c>
      <c r="R54" s="245" t="s">
        <v>536</v>
      </c>
      <c r="S54" s="24">
        <v>3099788</v>
      </c>
      <c r="T54" s="24">
        <v>6822060</v>
      </c>
      <c r="U54" s="24">
        <v>4248334</v>
      </c>
      <c r="V54" s="24">
        <v>4302796</v>
      </c>
      <c r="W54" s="24">
        <v>4326601</v>
      </c>
      <c r="X54" s="24">
        <v>4360251</v>
      </c>
      <c r="Y54" s="24">
        <v>4357831</v>
      </c>
      <c r="Z54" s="24">
        <v>4378719</v>
      </c>
      <c r="AA54" s="24">
        <v>4401944</v>
      </c>
      <c r="AB54" s="24">
        <v>4328560</v>
      </c>
      <c r="AC54" s="24">
        <v>4258827</v>
      </c>
      <c r="AD54" s="24">
        <v>4230866</v>
      </c>
      <c r="AE54" s="24">
        <v>4195145</v>
      </c>
      <c r="AF54" s="24">
        <v>4125187</v>
      </c>
      <c r="AG54" s="24">
        <v>4090109</v>
      </c>
      <c r="AH54" s="24">
        <v>4093999</v>
      </c>
      <c r="AI54" s="24">
        <v>4103427</v>
      </c>
      <c r="AJ54" s="24">
        <v>4032732</v>
      </c>
      <c r="AK54" s="24">
        <v>3954126</v>
      </c>
      <c r="AL54" s="24">
        <v>3871293</v>
      </c>
      <c r="AM54" s="24">
        <v>3794354</v>
      </c>
    </row>
    <row r="55" spans="1:39">
      <c r="A55" s="70" t="s">
        <v>254</v>
      </c>
      <c r="B55" s="219" t="s">
        <v>366</v>
      </c>
      <c r="C55" s="24">
        <v>9604506</v>
      </c>
      <c r="D55" s="24">
        <v>9763850</v>
      </c>
      <c r="E55" s="24">
        <v>9979430</v>
      </c>
      <c r="F55" s="24">
        <v>10087819</v>
      </c>
      <c r="G55" s="24">
        <v>10519893</v>
      </c>
      <c r="H55" s="24">
        <v>19457605</v>
      </c>
      <c r="I55" s="24">
        <v>19251101</v>
      </c>
      <c r="J55" s="24">
        <v>21148995</v>
      </c>
      <c r="K55" s="24">
        <v>21215018</v>
      </c>
      <c r="L55" s="24">
        <v>21679049</v>
      </c>
      <c r="M55" s="24">
        <v>21624400</v>
      </c>
      <c r="N55" s="24">
        <v>21885691</v>
      </c>
      <c r="O55" s="24">
        <v>21415572</v>
      </c>
      <c r="P55" s="24">
        <v>21446464</v>
      </c>
      <c r="Q55" s="71" t="s">
        <v>534</v>
      </c>
      <c r="R55" s="245" t="s">
        <v>537</v>
      </c>
      <c r="S55" s="24">
        <v>3987819</v>
      </c>
      <c r="T55" s="24">
        <v>7432</v>
      </c>
      <c r="U55" s="24">
        <v>6113</v>
      </c>
      <c r="V55" s="24">
        <v>6443</v>
      </c>
      <c r="W55" s="24">
        <v>7530</v>
      </c>
      <c r="X55" s="24">
        <v>8681</v>
      </c>
      <c r="Y55" s="24">
        <v>9937</v>
      </c>
      <c r="Z55" s="24">
        <v>8443</v>
      </c>
      <c r="AA55" s="24">
        <v>13006</v>
      </c>
      <c r="AB55" s="24">
        <v>15011</v>
      </c>
      <c r="AC55" s="24">
        <v>18573</v>
      </c>
      <c r="AD55" s="24">
        <v>29901</v>
      </c>
      <c r="AE55" s="24">
        <v>22761</v>
      </c>
      <c r="AF55" s="24">
        <v>13847</v>
      </c>
      <c r="AG55" s="24">
        <v>13625</v>
      </c>
      <c r="AH55" s="24">
        <v>13562</v>
      </c>
      <c r="AI55" s="24">
        <v>12744</v>
      </c>
      <c r="AJ55" s="24">
        <v>11012</v>
      </c>
      <c r="AK55" s="24">
        <v>11618</v>
      </c>
      <c r="AL55" s="24">
        <v>12956</v>
      </c>
      <c r="AM55" s="24">
        <v>13099</v>
      </c>
    </row>
    <row r="56" spans="1:39">
      <c r="A56" s="72" t="s">
        <v>255</v>
      </c>
      <c r="B56" s="221" t="s">
        <v>256</v>
      </c>
      <c r="C56" s="24">
        <v>8110185</v>
      </c>
      <c r="D56" s="24">
        <v>8166188</v>
      </c>
      <c r="E56" s="24">
        <v>8277992</v>
      </c>
      <c r="F56" s="24">
        <v>8340820</v>
      </c>
      <c r="G56" s="24">
        <v>8690410</v>
      </c>
      <c r="H56" s="24">
        <v>14820881</v>
      </c>
      <c r="I56" s="24">
        <v>14572591</v>
      </c>
      <c r="J56" s="24">
        <v>14722641</v>
      </c>
      <c r="K56" s="24">
        <v>14712428</v>
      </c>
      <c r="L56" s="24">
        <v>15004469</v>
      </c>
      <c r="M56" s="24">
        <v>14861402</v>
      </c>
      <c r="N56" s="24">
        <v>15005546</v>
      </c>
      <c r="O56" s="24">
        <v>14584510</v>
      </c>
      <c r="P56" s="24">
        <v>14359794</v>
      </c>
      <c r="Q56" s="80" t="s">
        <v>507</v>
      </c>
      <c r="R56" s="244" t="s">
        <v>508</v>
      </c>
      <c r="S56" s="24">
        <v>183410</v>
      </c>
      <c r="T56" s="24">
        <v>172173</v>
      </c>
      <c r="U56" s="24">
        <v>126404</v>
      </c>
      <c r="V56" s="24">
        <v>123831</v>
      </c>
      <c r="W56" s="24">
        <v>120405</v>
      </c>
      <c r="X56" s="25">
        <v>190073</v>
      </c>
      <c r="Y56" s="25">
        <v>167119</v>
      </c>
      <c r="Z56" s="25">
        <v>154877</v>
      </c>
      <c r="AA56" s="25">
        <v>135608</v>
      </c>
      <c r="AB56" s="25">
        <v>129915</v>
      </c>
      <c r="AC56" s="25">
        <v>126430</v>
      </c>
      <c r="AD56" s="25">
        <v>119393</v>
      </c>
      <c r="AE56" s="25">
        <v>103169</v>
      </c>
      <c r="AF56" s="25">
        <v>101382</v>
      </c>
      <c r="AG56" s="25">
        <v>96129</v>
      </c>
      <c r="AH56" s="25">
        <v>97981</v>
      </c>
      <c r="AI56" s="25">
        <v>87315</v>
      </c>
      <c r="AJ56" s="25">
        <v>84487</v>
      </c>
      <c r="AK56" s="25">
        <v>65788</v>
      </c>
      <c r="AL56" s="25">
        <v>62697</v>
      </c>
      <c r="AM56" s="25">
        <v>60617</v>
      </c>
    </row>
    <row r="57" spans="1:39">
      <c r="A57" s="70" t="s">
        <v>257</v>
      </c>
      <c r="B57" s="219" t="s">
        <v>367</v>
      </c>
      <c r="C57" s="24">
        <v>1309634</v>
      </c>
      <c r="D57" s="24">
        <v>1312720</v>
      </c>
      <c r="E57" s="24">
        <v>1381977</v>
      </c>
      <c r="F57" s="24">
        <v>1414479</v>
      </c>
      <c r="G57" s="24">
        <v>1415959</v>
      </c>
      <c r="H57" s="24">
        <v>2313295</v>
      </c>
      <c r="I57" s="24">
        <v>2362642</v>
      </c>
      <c r="J57" s="24">
        <v>2352245</v>
      </c>
      <c r="K57" s="24">
        <v>2291749</v>
      </c>
      <c r="L57" s="24">
        <v>2220268</v>
      </c>
      <c r="M57" s="24">
        <v>2218735</v>
      </c>
      <c r="N57" s="24">
        <v>2251724</v>
      </c>
      <c r="O57" s="24">
        <v>2135029</v>
      </c>
      <c r="P57" s="24">
        <v>2031545</v>
      </c>
      <c r="Q57" s="71" t="s">
        <v>497</v>
      </c>
      <c r="R57" s="245" t="s">
        <v>726</v>
      </c>
      <c r="S57" s="24">
        <v>103747</v>
      </c>
      <c r="T57" s="24">
        <v>88626</v>
      </c>
      <c r="U57" s="24">
        <v>63041</v>
      </c>
      <c r="V57" s="24">
        <v>64766</v>
      </c>
      <c r="W57" s="24">
        <v>63702</v>
      </c>
      <c r="X57" s="24">
        <v>48738</v>
      </c>
      <c r="Y57" s="24">
        <v>51594</v>
      </c>
      <c r="Z57" s="24">
        <v>47097</v>
      </c>
      <c r="AA57" s="24">
        <v>34931</v>
      </c>
      <c r="AB57" s="24">
        <v>93583</v>
      </c>
      <c r="AC57" s="24">
        <v>93331</v>
      </c>
      <c r="AD57" s="24">
        <v>88580</v>
      </c>
      <c r="AE57" s="24">
        <v>69372</v>
      </c>
      <c r="AF57" s="24">
        <v>70300</v>
      </c>
      <c r="AG57" s="24">
        <v>66267</v>
      </c>
      <c r="AH57" s="24">
        <v>70914</v>
      </c>
      <c r="AI57" s="24">
        <v>58822</v>
      </c>
      <c r="AJ57" s="24">
        <v>57032</v>
      </c>
      <c r="AK57" s="24">
        <v>39276</v>
      </c>
      <c r="AL57" s="24">
        <v>36561</v>
      </c>
      <c r="AM57" s="24">
        <v>35218</v>
      </c>
    </row>
    <row r="58" spans="1:39">
      <c r="A58" s="70" t="s">
        <v>258</v>
      </c>
      <c r="B58" s="219" t="s">
        <v>368</v>
      </c>
      <c r="C58" s="24">
        <v>5372644</v>
      </c>
      <c r="D58" s="24">
        <v>5589851</v>
      </c>
      <c r="E58" s="24">
        <v>5829376</v>
      </c>
      <c r="F58" s="24">
        <v>6031272</v>
      </c>
      <c r="G58" s="24">
        <v>6186976</v>
      </c>
      <c r="H58" s="24">
        <v>6461497</v>
      </c>
      <c r="I58" s="24">
        <v>6706136</v>
      </c>
      <c r="J58" s="24">
        <v>6870715</v>
      </c>
      <c r="K58" s="24">
        <v>7000519</v>
      </c>
      <c r="L58" s="24">
        <v>7155829</v>
      </c>
      <c r="M58" s="24">
        <v>7256219</v>
      </c>
      <c r="N58" s="24">
        <v>7338635</v>
      </c>
      <c r="O58" s="24">
        <v>7320599</v>
      </c>
      <c r="P58" s="24">
        <v>7444390</v>
      </c>
      <c r="Q58" s="71" t="s">
        <v>498</v>
      </c>
      <c r="R58" s="245" t="s">
        <v>499</v>
      </c>
      <c r="S58" s="24">
        <v>49120</v>
      </c>
      <c r="T58" s="24">
        <v>44862</v>
      </c>
      <c r="U58" s="24">
        <v>42785</v>
      </c>
      <c r="V58" s="24">
        <v>39940</v>
      </c>
      <c r="W58" s="24">
        <v>37461</v>
      </c>
      <c r="X58" s="24">
        <v>36056</v>
      </c>
      <c r="Y58" s="24">
        <v>33375</v>
      </c>
      <c r="Z58" s="24">
        <v>35764</v>
      </c>
      <c r="AA58" s="24">
        <v>34726</v>
      </c>
      <c r="AB58" s="24">
        <v>35635</v>
      </c>
      <c r="AC58" s="24">
        <v>32416</v>
      </c>
      <c r="AD58" s="24">
        <v>30139</v>
      </c>
      <c r="AE58" s="24">
        <v>33141</v>
      </c>
      <c r="AF58" s="24">
        <v>30448</v>
      </c>
      <c r="AG58" s="24">
        <v>29247</v>
      </c>
      <c r="AH58" s="24">
        <v>26466</v>
      </c>
      <c r="AI58" s="24">
        <v>28143</v>
      </c>
      <c r="AJ58" s="24">
        <v>27118</v>
      </c>
      <c r="AK58" s="24">
        <v>26184</v>
      </c>
      <c r="AL58" s="24">
        <v>25811</v>
      </c>
      <c r="AM58" s="24">
        <v>25081</v>
      </c>
    </row>
    <row r="59" spans="1:39">
      <c r="A59" s="69" t="s">
        <v>393</v>
      </c>
      <c r="B59" s="211" t="s">
        <v>242</v>
      </c>
      <c r="C59" s="24">
        <v>238612</v>
      </c>
      <c r="D59" s="24">
        <v>238432</v>
      </c>
      <c r="E59" s="24">
        <v>231630</v>
      </c>
      <c r="F59" s="24">
        <v>215802</v>
      </c>
      <c r="G59" s="24">
        <v>196331</v>
      </c>
      <c r="H59" s="24">
        <v>198848</v>
      </c>
      <c r="I59" s="24">
        <v>182300</v>
      </c>
      <c r="J59" s="24">
        <v>180339</v>
      </c>
      <c r="K59" s="24">
        <v>173811</v>
      </c>
      <c r="L59" s="24">
        <v>175898</v>
      </c>
      <c r="M59" s="24">
        <v>175248</v>
      </c>
      <c r="N59" s="24">
        <v>185097</v>
      </c>
      <c r="O59" s="24">
        <v>184056</v>
      </c>
      <c r="P59" s="24">
        <v>178412</v>
      </c>
      <c r="Q59" s="71" t="s">
        <v>500</v>
      </c>
      <c r="R59" s="245" t="s">
        <v>501</v>
      </c>
      <c r="S59" s="24">
        <v>30543</v>
      </c>
      <c r="T59" s="24">
        <v>38685</v>
      </c>
      <c r="U59" s="24">
        <v>20578</v>
      </c>
      <c r="V59" s="24">
        <v>19125</v>
      </c>
      <c r="W59" s="24">
        <v>19242</v>
      </c>
      <c r="X59" s="24">
        <v>105279</v>
      </c>
      <c r="Y59" s="24">
        <v>82150</v>
      </c>
      <c r="Z59" s="24">
        <v>72016</v>
      </c>
      <c r="AA59" s="24">
        <v>65951</v>
      </c>
      <c r="AB59" s="24">
        <v>697</v>
      </c>
      <c r="AC59" s="24">
        <v>683</v>
      </c>
      <c r="AD59" s="24">
        <v>674</v>
      </c>
      <c r="AE59" s="24">
        <v>656</v>
      </c>
      <c r="AF59" s="24">
        <v>634</v>
      </c>
      <c r="AG59" s="24">
        <v>615</v>
      </c>
      <c r="AH59" s="24">
        <v>601</v>
      </c>
      <c r="AI59" s="24">
        <v>350</v>
      </c>
      <c r="AJ59" s="24">
        <v>337</v>
      </c>
      <c r="AK59" s="24">
        <v>328</v>
      </c>
      <c r="AL59" s="24">
        <v>325</v>
      </c>
      <c r="AM59" s="24">
        <v>318</v>
      </c>
    </row>
    <row r="60" spans="1:39">
      <c r="A60" s="69" t="s">
        <v>394</v>
      </c>
      <c r="B60" s="211" t="s">
        <v>243</v>
      </c>
      <c r="C60" s="24">
        <v>129115</v>
      </c>
      <c r="D60" s="24">
        <v>114785</v>
      </c>
      <c r="E60" s="24">
        <v>117935</v>
      </c>
      <c r="F60" s="24">
        <v>73479</v>
      </c>
      <c r="G60" s="24">
        <v>52818</v>
      </c>
      <c r="H60" s="24">
        <v>193689</v>
      </c>
      <c r="I60" s="24">
        <v>350858</v>
      </c>
      <c r="J60" s="24">
        <v>387008</v>
      </c>
      <c r="K60" s="24">
        <v>284201</v>
      </c>
      <c r="L60" s="24">
        <v>281772</v>
      </c>
      <c r="M60" s="24">
        <v>334867</v>
      </c>
      <c r="N60" s="24">
        <v>392790</v>
      </c>
      <c r="O60" s="24">
        <v>493352</v>
      </c>
      <c r="P60" s="24">
        <v>807140</v>
      </c>
      <c r="Q60" s="80" t="s">
        <v>509</v>
      </c>
      <c r="R60" s="244" t="s">
        <v>510</v>
      </c>
      <c r="S60" s="24">
        <v>3435670</v>
      </c>
      <c r="T60" s="24">
        <v>3047519</v>
      </c>
      <c r="U60" s="24">
        <v>3098424</v>
      </c>
      <c r="V60" s="24">
        <v>3275400</v>
      </c>
      <c r="W60" s="24">
        <v>3364530</v>
      </c>
      <c r="X60" s="25">
        <v>3561739</v>
      </c>
      <c r="Y60" s="25">
        <v>3566658</v>
      </c>
      <c r="Z60" s="25">
        <v>3762432</v>
      </c>
      <c r="AA60" s="25">
        <v>3917847</v>
      </c>
      <c r="AB60" s="25">
        <v>3995444</v>
      </c>
      <c r="AC60" s="25">
        <v>4054472</v>
      </c>
      <c r="AD60" s="25">
        <v>3917424</v>
      </c>
      <c r="AE60" s="25">
        <v>3995419</v>
      </c>
      <c r="AF60" s="25">
        <v>4112460</v>
      </c>
      <c r="AG60" s="25">
        <v>4208598</v>
      </c>
      <c r="AH60" s="25">
        <v>4377229</v>
      </c>
      <c r="AI60" s="25">
        <v>4673359</v>
      </c>
      <c r="AJ60" s="25">
        <v>4989351</v>
      </c>
      <c r="AK60" s="25">
        <v>5156333</v>
      </c>
      <c r="AL60" s="25">
        <v>5312537</v>
      </c>
      <c r="AM60" s="25">
        <v>5376601</v>
      </c>
    </row>
    <row r="61" spans="1:39">
      <c r="A61" s="69" t="s">
        <v>395</v>
      </c>
      <c r="B61" s="211" t="s">
        <v>396</v>
      </c>
      <c r="C61" s="24"/>
      <c r="D61" s="24"/>
      <c r="E61" s="24"/>
      <c r="F61" s="24"/>
      <c r="G61" s="24"/>
      <c r="H61" s="24">
        <v>1941494</v>
      </c>
      <c r="I61" s="24">
        <v>2075696</v>
      </c>
      <c r="J61" s="24">
        <v>2238692</v>
      </c>
      <c r="K61" s="24">
        <v>2308477</v>
      </c>
      <c r="L61" s="24">
        <v>2485468</v>
      </c>
      <c r="M61" s="24">
        <v>2585565</v>
      </c>
      <c r="N61" s="24">
        <v>2781439</v>
      </c>
      <c r="O61" s="24">
        <v>2809559</v>
      </c>
      <c r="P61" s="24">
        <v>2653874</v>
      </c>
      <c r="R61" s="246"/>
      <c r="S61" s="24"/>
      <c r="T61" s="24"/>
      <c r="U61" s="24"/>
      <c r="V61" s="24"/>
      <c r="W61" s="24"/>
    </row>
    <row r="62" spans="1:39" ht="25.5">
      <c r="A62" s="171" t="s">
        <v>259</v>
      </c>
      <c r="B62" s="222" t="s">
        <v>260</v>
      </c>
      <c r="C62" s="170">
        <v>27728278</v>
      </c>
      <c r="D62" s="170">
        <v>30280945</v>
      </c>
      <c r="E62" s="170">
        <v>31181911</v>
      </c>
      <c r="F62" s="170">
        <v>31062312</v>
      </c>
      <c r="G62" s="170">
        <v>31365551</v>
      </c>
      <c r="H62" s="170">
        <v>52194582</v>
      </c>
      <c r="I62" s="170">
        <v>52950518</v>
      </c>
      <c r="J62" s="170">
        <v>55275643</v>
      </c>
      <c r="K62" s="170">
        <v>55730776</v>
      </c>
      <c r="L62" s="170">
        <v>56601313</v>
      </c>
      <c r="M62" s="170">
        <v>57098367</v>
      </c>
      <c r="N62" s="170">
        <v>58077227</v>
      </c>
      <c r="O62" s="170">
        <v>58663643</v>
      </c>
      <c r="P62" s="170">
        <v>58858222</v>
      </c>
      <c r="Q62" s="171" t="s">
        <v>511</v>
      </c>
      <c r="R62" s="247" t="s">
        <v>512</v>
      </c>
      <c r="S62" s="170">
        <v>59359615</v>
      </c>
      <c r="T62" s="170">
        <v>55752348</v>
      </c>
      <c r="U62" s="170">
        <v>52910449</v>
      </c>
      <c r="V62" s="170">
        <v>53444089</v>
      </c>
      <c r="W62" s="170">
        <v>54374021</v>
      </c>
      <c r="X62" s="170">
        <v>74054662</v>
      </c>
      <c r="Y62" s="170">
        <v>75311732</v>
      </c>
      <c r="Z62" s="170">
        <v>73990743</v>
      </c>
      <c r="AA62" s="170">
        <v>75550387</v>
      </c>
      <c r="AB62" s="170">
        <v>75064852</v>
      </c>
      <c r="AC62" s="170">
        <v>78468008</v>
      </c>
      <c r="AD62" s="170">
        <v>78030582.278376982</v>
      </c>
      <c r="AE62" s="170">
        <v>77683267</v>
      </c>
      <c r="AF62" s="170">
        <v>77284074</v>
      </c>
      <c r="AG62" s="170">
        <v>78621632</v>
      </c>
      <c r="AH62" s="170">
        <v>81625403</v>
      </c>
      <c r="AI62" s="170">
        <v>85347493</v>
      </c>
      <c r="AJ62" s="170">
        <v>88042967</v>
      </c>
      <c r="AK62" s="170">
        <v>91237428</v>
      </c>
      <c r="AL62" s="170">
        <v>93744332</v>
      </c>
      <c r="AM62" s="170">
        <v>95232155</v>
      </c>
    </row>
    <row r="63" spans="1:39" ht="15.75" thickBot="1">
      <c r="A63" s="306" t="s">
        <v>261</v>
      </c>
      <c r="B63" s="309" t="s">
        <v>262</v>
      </c>
      <c r="C63" s="75">
        <v>-1269891</v>
      </c>
      <c r="D63" s="75">
        <v>-1362248</v>
      </c>
      <c r="E63" s="75">
        <v>-1387772</v>
      </c>
      <c r="F63" s="75">
        <v>-1430389</v>
      </c>
      <c r="G63" s="75">
        <v>-1488286</v>
      </c>
      <c r="H63" s="75">
        <v>-2659921</v>
      </c>
      <c r="I63" s="75">
        <v>-2748888</v>
      </c>
      <c r="J63" s="75">
        <v>-3006099</v>
      </c>
      <c r="K63" s="75">
        <v>-3017621</v>
      </c>
      <c r="L63" s="75">
        <v>-2925543</v>
      </c>
      <c r="M63" s="75">
        <v>-2886566</v>
      </c>
      <c r="N63" s="75">
        <v>-3001356</v>
      </c>
      <c r="O63" s="75">
        <v>-2778821</v>
      </c>
      <c r="P63" s="75">
        <v>-2817640</v>
      </c>
      <c r="Q63" s="306" t="s">
        <v>261</v>
      </c>
      <c r="R63" s="308" t="s">
        <v>513</v>
      </c>
      <c r="S63" s="75">
        <v>-2812828</v>
      </c>
      <c r="T63" s="75">
        <v>-2784780</v>
      </c>
      <c r="U63" s="75">
        <v>-3410091</v>
      </c>
      <c r="V63" s="75">
        <v>-2823437</v>
      </c>
      <c r="W63" s="75">
        <v>-2702511</v>
      </c>
      <c r="X63" s="75">
        <v>-3056961</v>
      </c>
      <c r="Y63" s="75">
        <v>-3100837</v>
      </c>
      <c r="Z63" s="75">
        <v>-3133555</v>
      </c>
      <c r="AA63" s="75">
        <v>-3354175</v>
      </c>
      <c r="AB63" s="75">
        <v>-3228209</v>
      </c>
      <c r="AC63" s="75">
        <v>-3490053</v>
      </c>
      <c r="AD63" s="75">
        <v>-3690723</v>
      </c>
      <c r="AE63" s="75">
        <v>-3721385</v>
      </c>
      <c r="AF63" s="75">
        <v>-3186805</v>
      </c>
      <c r="AG63" s="75">
        <v>-3214277</v>
      </c>
      <c r="AH63" s="75">
        <v>-3119681</v>
      </c>
      <c r="AI63" s="75">
        <v>-3183396</v>
      </c>
      <c r="AJ63" s="75">
        <v>-2962513</v>
      </c>
      <c r="AK63" s="75">
        <v>-3056284</v>
      </c>
      <c r="AL63" s="75">
        <v>-3035443</v>
      </c>
      <c r="AM63" s="75">
        <v>-3145587</v>
      </c>
    </row>
    <row r="64" spans="1:39" ht="26.25" thickTop="1">
      <c r="A64" s="171" t="s">
        <v>263</v>
      </c>
      <c r="B64" s="222" t="s">
        <v>264</v>
      </c>
      <c r="C64" s="170">
        <v>26458387</v>
      </c>
      <c r="D64" s="170">
        <v>28918697</v>
      </c>
      <c r="E64" s="170">
        <v>29794139</v>
      </c>
      <c r="F64" s="170">
        <v>29631923</v>
      </c>
      <c r="G64" s="170">
        <v>29877265</v>
      </c>
      <c r="H64" s="170">
        <v>49534661</v>
      </c>
      <c r="I64" s="170">
        <v>50201630</v>
      </c>
      <c r="J64" s="170">
        <v>52269544</v>
      </c>
      <c r="K64" s="170">
        <v>52713155</v>
      </c>
      <c r="L64" s="170">
        <v>53675770</v>
      </c>
      <c r="M64" s="170">
        <v>54211801</v>
      </c>
      <c r="N64" s="170">
        <v>55075871</v>
      </c>
      <c r="O64" s="170">
        <v>55884822</v>
      </c>
      <c r="P64" s="170">
        <v>56040582</v>
      </c>
      <c r="Q64" s="171" t="s">
        <v>514</v>
      </c>
      <c r="R64" s="247" t="s">
        <v>515</v>
      </c>
      <c r="S64" s="170">
        <v>56546787</v>
      </c>
      <c r="T64" s="170">
        <v>52967568</v>
      </c>
      <c r="U64" s="170">
        <v>49500358</v>
      </c>
      <c r="V64" s="170">
        <v>50620652</v>
      </c>
      <c r="W64" s="170">
        <v>51671510</v>
      </c>
      <c r="X64" s="170">
        <v>70997701</v>
      </c>
      <c r="Y64" s="170">
        <v>72210895</v>
      </c>
      <c r="Z64" s="170">
        <v>70857188</v>
      </c>
      <c r="AA64" s="170">
        <v>72196212</v>
      </c>
      <c r="AB64" s="170">
        <v>71836643</v>
      </c>
      <c r="AC64" s="170">
        <v>74977955</v>
      </c>
      <c r="AD64" s="170">
        <v>74339859.278376982</v>
      </c>
      <c r="AE64" s="170">
        <v>73961882</v>
      </c>
      <c r="AF64" s="170">
        <v>74097269</v>
      </c>
      <c r="AG64" s="170">
        <v>75407355</v>
      </c>
      <c r="AH64" s="170">
        <v>78505722</v>
      </c>
      <c r="AI64" s="170">
        <v>82164097</v>
      </c>
      <c r="AJ64" s="170">
        <v>85080454</v>
      </c>
      <c r="AK64" s="170">
        <v>88181144</v>
      </c>
      <c r="AL64" s="170">
        <v>90708889</v>
      </c>
      <c r="AM64" s="170">
        <v>92086568</v>
      </c>
    </row>
    <row r="66" spans="1:39" ht="66.75" customHeight="1">
      <c r="A66" s="230" t="s">
        <v>432</v>
      </c>
      <c r="B66" s="230" t="s">
        <v>433</v>
      </c>
      <c r="C66" s="194" t="s">
        <v>11</v>
      </c>
      <c r="D66" s="194" t="s">
        <v>10</v>
      </c>
      <c r="E66" s="194" t="s">
        <v>9</v>
      </c>
      <c r="F66" s="194" t="s">
        <v>8</v>
      </c>
      <c r="G66" s="194" t="s">
        <v>7</v>
      </c>
      <c r="H66" s="194" t="s">
        <v>6</v>
      </c>
      <c r="I66" s="194" t="s">
        <v>349</v>
      </c>
      <c r="J66" s="194" t="s">
        <v>360</v>
      </c>
      <c r="K66" s="194" t="s">
        <v>380</v>
      </c>
      <c r="L66" s="194" t="s">
        <v>397</v>
      </c>
      <c r="M66" s="194" t="s">
        <v>407</v>
      </c>
      <c r="N66" s="194" t="s">
        <v>414</v>
      </c>
      <c r="O66" s="194" t="s">
        <v>416</v>
      </c>
      <c r="P66" s="194" t="s">
        <v>418</v>
      </c>
      <c r="Q66" s="230" t="s">
        <v>432</v>
      </c>
      <c r="R66" s="230" t="s">
        <v>433</v>
      </c>
      <c r="S66" s="194" t="s">
        <v>422</v>
      </c>
      <c r="T66" s="194" t="s">
        <v>426</v>
      </c>
      <c r="U66" s="194" t="s">
        <v>428</v>
      </c>
      <c r="V66" s="194">
        <v>43281</v>
      </c>
      <c r="W66" s="194">
        <v>43373</v>
      </c>
      <c r="X66" s="194">
        <v>43465</v>
      </c>
      <c r="Y66" s="194">
        <v>43555</v>
      </c>
      <c r="Z66" s="194">
        <v>43646</v>
      </c>
      <c r="AA66" s="194">
        <v>43738</v>
      </c>
      <c r="AB66" s="194">
        <v>43830</v>
      </c>
      <c r="AC66" s="194">
        <v>43921</v>
      </c>
      <c r="AD66" s="194">
        <v>44012</v>
      </c>
      <c r="AE66" s="194">
        <v>44104</v>
      </c>
      <c r="AF66" s="194">
        <v>44196</v>
      </c>
      <c r="AG66" s="194">
        <v>44286</v>
      </c>
      <c r="AH66" s="194">
        <v>44377</v>
      </c>
      <c r="AI66" s="194">
        <v>44469</v>
      </c>
      <c r="AJ66" s="194">
        <v>44561</v>
      </c>
      <c r="AK66" s="194">
        <v>44651</v>
      </c>
      <c r="AL66" s="194">
        <v>44742</v>
      </c>
      <c r="AM66" s="194">
        <v>44834</v>
      </c>
    </row>
    <row r="67" spans="1:39">
      <c r="A67" s="171" t="s">
        <v>259</v>
      </c>
      <c r="B67" s="222" t="s">
        <v>260</v>
      </c>
      <c r="Q67" s="171" t="s">
        <v>516</v>
      </c>
      <c r="R67" s="222" t="s">
        <v>260</v>
      </c>
      <c r="U67">
        <v>2885134</v>
      </c>
      <c r="V67">
        <v>2760974</v>
      </c>
      <c r="W67">
        <v>2652548</v>
      </c>
      <c r="X67" s="170">
        <v>2540420</v>
      </c>
      <c r="Y67" s="170">
        <v>2415027</v>
      </c>
      <c r="Z67" s="170">
        <v>2326034</v>
      </c>
      <c r="AA67" s="170">
        <v>2234908</v>
      </c>
      <c r="AB67" s="170">
        <v>2116564</v>
      </c>
      <c r="AC67" s="170">
        <v>1999827</v>
      </c>
      <c r="AD67" s="170">
        <v>1912738</v>
      </c>
      <c r="AE67" s="170">
        <v>1827982</v>
      </c>
      <c r="AF67" s="170">
        <v>1715680</v>
      </c>
      <c r="AG67" s="170">
        <v>1603753</v>
      </c>
      <c r="AH67" s="170">
        <v>1509417</v>
      </c>
      <c r="AI67" s="170">
        <v>1431864</v>
      </c>
      <c r="AJ67" s="170">
        <v>1343402</v>
      </c>
      <c r="AK67" s="170">
        <v>1250652</v>
      </c>
      <c r="AL67" s="170">
        <v>1180462</v>
      </c>
      <c r="AM67" s="170">
        <v>1108411</v>
      </c>
    </row>
    <row r="68" spans="1:39">
      <c r="A68" s="171" t="s">
        <v>263</v>
      </c>
      <c r="B68" s="222" t="s">
        <v>264</v>
      </c>
      <c r="Q68" s="171" t="s">
        <v>517</v>
      </c>
      <c r="R68" s="222" t="s">
        <v>264</v>
      </c>
      <c r="U68">
        <v>2750954</v>
      </c>
      <c r="V68">
        <v>2636772</v>
      </c>
      <c r="W68">
        <v>2555133</v>
      </c>
      <c r="X68" s="170">
        <v>2416249</v>
      </c>
      <c r="Y68" s="170">
        <v>2283645</v>
      </c>
      <c r="Z68" s="170">
        <v>2182483</v>
      </c>
      <c r="AA68" s="170">
        <v>2069805</v>
      </c>
      <c r="AB68" s="170">
        <v>1974396</v>
      </c>
      <c r="AC68" s="170">
        <v>1807680</v>
      </c>
      <c r="AD68" s="170">
        <v>1714418</v>
      </c>
      <c r="AE68" s="170">
        <v>1640581</v>
      </c>
      <c r="AF68" s="170">
        <v>1539848</v>
      </c>
      <c r="AG68" s="170">
        <v>1449151</v>
      </c>
      <c r="AH68" s="170">
        <v>1374555</v>
      </c>
      <c r="AI68" s="170">
        <v>1303134</v>
      </c>
      <c r="AJ68" s="170">
        <v>1219027</v>
      </c>
      <c r="AK68" s="170">
        <v>1124793</v>
      </c>
      <c r="AL68" s="170">
        <v>1089886</v>
      </c>
      <c r="AM68" s="170">
        <v>1024469</v>
      </c>
    </row>
    <row r="69" spans="1:39">
      <c r="AL69" s="54"/>
      <c r="AM69" s="54"/>
    </row>
    <row r="70" spans="1:39">
      <c r="AL70" s="54"/>
      <c r="AM70" s="54"/>
    </row>
    <row r="71" spans="1:39">
      <c r="A71" s="312" t="s">
        <v>518</v>
      </c>
      <c r="Z71" s="233"/>
      <c r="AA71" s="233"/>
      <c r="AB71" s="233"/>
      <c r="AC71" s="233"/>
      <c r="AD71" s="233"/>
      <c r="AE71" s="233"/>
      <c r="AL71" s="54"/>
      <c r="AM71" s="54"/>
    </row>
    <row r="72" spans="1:39">
      <c r="A72" s="312" t="s">
        <v>519</v>
      </c>
      <c r="Z72" s="233"/>
      <c r="AA72" s="233"/>
      <c r="AB72" s="233"/>
      <c r="AC72" s="233"/>
      <c r="AD72" s="233"/>
      <c r="AE72" s="233"/>
      <c r="AL72" s="54"/>
      <c r="AM72" s="54"/>
    </row>
    <row r="73" spans="1:39">
      <c r="AL73" s="54"/>
      <c r="AM73" s="54"/>
    </row>
    <row r="74" spans="1:39">
      <c r="AM74" s="54"/>
    </row>
  </sheetData>
  <mergeCells count="2">
    <mergeCell ref="AS3:AT3"/>
    <mergeCell ref="AV3:AW3"/>
  </mergeCells>
  <hyperlinks>
    <hyperlink ref="X1" location="'Table of Contents'!A1" display="Powrót do spisu treści"/>
    <hyperlink ref="Y1" location="'Table of Contents'!A1" display="Back to table of content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5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tabColor rgb="FFB2E0B4"/>
    <pageSetUpPr fitToPage="1"/>
  </sheetPr>
  <dimension ref="A1:AQ147"/>
  <sheetViews>
    <sheetView showGridLines="0" zoomScale="85" zoomScaleNormal="85" workbookViewId="0">
      <pane xSplit="2" topLeftCell="C1" activePane="topRight" state="frozen"/>
      <selection activeCell="C1" sqref="C1:C1048576"/>
      <selection pane="topRight" activeCell="C4" sqref="C4"/>
    </sheetView>
  </sheetViews>
  <sheetFormatPr defaultRowHeight="15" outlineLevelCol="1"/>
  <cols>
    <col min="1" max="1" width="39.85546875" customWidth="1"/>
    <col min="2" max="2" width="45.28515625" customWidth="1" outlineLevel="1"/>
    <col min="3" max="37" width="13.7109375" customWidth="1"/>
    <col min="38" max="38" width="13.28515625" bestFit="1" customWidth="1"/>
    <col min="39" max="39" width="10.28515625" bestFit="1" customWidth="1"/>
    <col min="40" max="40" width="1.7109375" customWidth="1"/>
    <col min="41" max="41" width="13.28515625" bestFit="1" customWidth="1"/>
    <col min="42" max="42" width="10.28515625" bestFit="1" customWidth="1"/>
    <col min="43" max="43" width="11.5703125" bestFit="1" customWidth="1"/>
  </cols>
  <sheetData>
    <row r="1" spans="1:43" s="1" customFormat="1" ht="15.75">
      <c r="A1" s="43" t="s">
        <v>0</v>
      </c>
      <c r="B1" s="43" t="s">
        <v>1</v>
      </c>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12"/>
      <c r="AG1" s="12"/>
      <c r="AH1" s="12"/>
      <c r="AI1" s="12"/>
      <c r="AJ1" s="12"/>
      <c r="AK1" s="2"/>
      <c r="AL1" s="2"/>
      <c r="AM1" s="2"/>
      <c r="AN1" s="2"/>
      <c r="AO1" s="2"/>
      <c r="AP1" s="2"/>
      <c r="AQ1" s="2"/>
    </row>
    <row r="2" spans="1:43" s="2" customFormat="1" ht="15.75">
      <c r="A2" s="13" t="s">
        <v>164</v>
      </c>
      <c r="B2" s="13" t="s">
        <v>165</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57"/>
      <c r="AG2" s="57"/>
      <c r="AH2" s="57"/>
      <c r="AI2" s="57"/>
      <c r="AJ2" s="57"/>
    </row>
    <row r="3" spans="1:43" s="2" customFormat="1">
      <c r="A3" s="313" t="s">
        <v>614</v>
      </c>
      <c r="B3" s="313" t="s">
        <v>615</v>
      </c>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L3" s="377"/>
      <c r="AM3" s="377"/>
      <c r="AN3" s="61"/>
      <c r="AO3" s="377"/>
      <c r="AP3" s="377"/>
    </row>
    <row r="4" spans="1:43" ht="30.2" customHeight="1">
      <c r="A4" s="31" t="s">
        <v>663</v>
      </c>
      <c r="B4" s="31" t="s">
        <v>618</v>
      </c>
      <c r="C4" s="8">
        <v>44834</v>
      </c>
      <c r="D4" s="8">
        <v>44742</v>
      </c>
      <c r="E4" s="8">
        <v>44651</v>
      </c>
      <c r="F4" s="8">
        <v>44561</v>
      </c>
      <c r="G4" s="8">
        <v>44469</v>
      </c>
      <c r="H4" s="8">
        <v>44377</v>
      </c>
      <c r="I4" s="8">
        <v>44286</v>
      </c>
      <c r="J4" s="8">
        <v>44196</v>
      </c>
      <c r="K4" s="8">
        <v>44104</v>
      </c>
      <c r="L4" s="8">
        <v>44012</v>
      </c>
      <c r="M4" s="8">
        <v>43921</v>
      </c>
      <c r="N4" s="8">
        <v>43830</v>
      </c>
      <c r="O4" s="8">
        <v>43738</v>
      </c>
      <c r="P4" s="8">
        <v>43646</v>
      </c>
      <c r="Q4" s="8">
        <v>43555</v>
      </c>
      <c r="R4" s="8">
        <v>43465</v>
      </c>
      <c r="S4" s="8">
        <v>43373</v>
      </c>
      <c r="T4" s="8">
        <v>43281</v>
      </c>
      <c r="U4" s="8" t="s">
        <v>428</v>
      </c>
      <c r="V4" s="8" t="s">
        <v>426</v>
      </c>
      <c r="W4" s="8" t="s">
        <v>422</v>
      </c>
      <c r="X4" s="8" t="s">
        <v>418</v>
      </c>
      <c r="Y4" s="8" t="s">
        <v>416</v>
      </c>
      <c r="Z4" s="8" t="s">
        <v>414</v>
      </c>
      <c r="AA4" s="8" t="s">
        <v>407</v>
      </c>
      <c r="AB4" s="8" t="s">
        <v>397</v>
      </c>
      <c r="AC4" s="8" t="s">
        <v>380</v>
      </c>
      <c r="AD4" s="8" t="s">
        <v>360</v>
      </c>
      <c r="AE4" s="8" t="s">
        <v>349</v>
      </c>
      <c r="AF4" s="8" t="s">
        <v>6</v>
      </c>
      <c r="AG4" s="8" t="s">
        <v>7</v>
      </c>
      <c r="AH4" s="8" t="s">
        <v>8</v>
      </c>
      <c r="AI4" s="8" t="s">
        <v>9</v>
      </c>
      <c r="AJ4" s="8" t="s">
        <v>10</v>
      </c>
      <c r="AK4" s="8" t="s">
        <v>11</v>
      </c>
    </row>
    <row r="5" spans="1:43" ht="9.75" customHeight="1">
      <c r="A5" s="77"/>
      <c r="B5" s="296"/>
    </row>
    <row r="6" spans="1:43" ht="25.5">
      <c r="A6" s="78" t="s">
        <v>265</v>
      </c>
      <c r="B6" s="290" t="s">
        <v>266</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row>
    <row r="7" spans="1:43">
      <c r="A7" s="69" t="s">
        <v>259</v>
      </c>
      <c r="B7" s="282" t="s">
        <v>267</v>
      </c>
      <c r="C7" s="24">
        <v>95232155</v>
      </c>
      <c r="D7" s="24">
        <v>93744332</v>
      </c>
      <c r="E7" s="24">
        <v>91237428</v>
      </c>
      <c r="F7" s="24">
        <v>88042967</v>
      </c>
      <c r="G7" s="24">
        <v>85347493</v>
      </c>
      <c r="H7" s="24">
        <v>81625403</v>
      </c>
      <c r="I7" s="24">
        <v>78621632</v>
      </c>
      <c r="J7" s="24">
        <v>77284074</v>
      </c>
      <c r="K7" s="24">
        <v>77683267</v>
      </c>
      <c r="L7" s="24">
        <v>78030582.278376982</v>
      </c>
      <c r="M7" s="24">
        <v>78468008</v>
      </c>
      <c r="N7" s="24">
        <v>75064852</v>
      </c>
      <c r="O7" s="24">
        <v>75550387</v>
      </c>
      <c r="P7" s="24">
        <v>73990743</v>
      </c>
      <c r="Q7" s="24">
        <v>75311732</v>
      </c>
      <c r="R7" s="24">
        <v>74054662</v>
      </c>
      <c r="S7" s="24">
        <v>54374021</v>
      </c>
      <c r="T7" s="24">
        <v>53444089</v>
      </c>
      <c r="U7" s="24">
        <v>52910449</v>
      </c>
      <c r="V7" s="24">
        <v>55752348</v>
      </c>
      <c r="W7" s="24">
        <v>59359615</v>
      </c>
      <c r="X7" s="24">
        <v>58858222</v>
      </c>
      <c r="Y7" s="24">
        <v>58663643</v>
      </c>
      <c r="Z7" s="24">
        <v>58077227</v>
      </c>
      <c r="AA7" s="24">
        <v>57098367</v>
      </c>
      <c r="AB7" s="24">
        <v>56601313</v>
      </c>
      <c r="AC7" s="24">
        <v>55730776</v>
      </c>
      <c r="AD7" s="24">
        <v>55275643</v>
      </c>
      <c r="AE7" s="24">
        <v>52950518</v>
      </c>
      <c r="AF7" s="24">
        <v>52194582</v>
      </c>
      <c r="AG7" s="24">
        <v>31365551</v>
      </c>
      <c r="AH7" s="24">
        <v>31062312</v>
      </c>
      <c r="AI7" s="24">
        <v>31181911</v>
      </c>
      <c r="AJ7" s="24">
        <v>30280945</v>
      </c>
      <c r="AK7" s="24">
        <v>27728278</v>
      </c>
    </row>
    <row r="8" spans="1:43" ht="15.75" thickBot="1">
      <c r="A8" s="69" t="s">
        <v>261</v>
      </c>
      <c r="B8" s="282" t="s">
        <v>262</v>
      </c>
      <c r="C8" s="75">
        <v>-3145587</v>
      </c>
      <c r="D8" s="75">
        <v>-3035443</v>
      </c>
      <c r="E8" s="75">
        <v>-3056284</v>
      </c>
      <c r="F8" s="75">
        <v>-2962513</v>
      </c>
      <c r="G8" s="75">
        <v>-3183396</v>
      </c>
      <c r="H8" s="75">
        <v>-3119681</v>
      </c>
      <c r="I8" s="75">
        <v>-3214277</v>
      </c>
      <c r="J8" s="75">
        <v>-3186805</v>
      </c>
      <c r="K8" s="75">
        <v>-3721385</v>
      </c>
      <c r="L8" s="75">
        <v>-3690723</v>
      </c>
      <c r="M8" s="75">
        <v>-3490053</v>
      </c>
      <c r="N8" s="75">
        <v>-3228209</v>
      </c>
      <c r="O8" s="75">
        <v>-3354175</v>
      </c>
      <c r="P8" s="75">
        <v>-3133555</v>
      </c>
      <c r="Q8" s="75">
        <v>-3100837</v>
      </c>
      <c r="R8" s="75">
        <v>-3056961</v>
      </c>
      <c r="S8" s="75">
        <v>-2702511</v>
      </c>
      <c r="T8" s="75">
        <v>-2823437</v>
      </c>
      <c r="U8" s="75">
        <v>-3410091</v>
      </c>
      <c r="V8" s="75">
        <v>-2784780</v>
      </c>
      <c r="W8" s="75">
        <v>-2812828</v>
      </c>
      <c r="X8" s="75">
        <v>-2817640</v>
      </c>
      <c r="Y8" s="75">
        <v>-2778821</v>
      </c>
      <c r="Z8" s="75">
        <v>-3001356</v>
      </c>
      <c r="AA8" s="75">
        <v>-2886566</v>
      </c>
      <c r="AB8" s="75">
        <v>-2925543</v>
      </c>
      <c r="AC8" s="75">
        <v>-3017621</v>
      </c>
      <c r="AD8" s="75">
        <v>-3006099</v>
      </c>
      <c r="AE8" s="75">
        <v>-2748888</v>
      </c>
      <c r="AF8" s="75">
        <v>-2659921</v>
      </c>
      <c r="AG8" s="75">
        <v>-1488286</v>
      </c>
      <c r="AH8" s="75">
        <v>-1430389</v>
      </c>
      <c r="AI8" s="75">
        <v>-1387772</v>
      </c>
      <c r="AJ8" s="75">
        <v>-1362248</v>
      </c>
      <c r="AK8" s="75">
        <v>-1269891</v>
      </c>
    </row>
    <row r="9" spans="1:43" ht="15.75" thickTop="1">
      <c r="A9" s="80" t="s">
        <v>263</v>
      </c>
      <c r="B9" s="290" t="s">
        <v>268</v>
      </c>
      <c r="C9" s="25">
        <v>92086568</v>
      </c>
      <c r="D9" s="25">
        <v>90708889</v>
      </c>
      <c r="E9" s="25">
        <v>88181144</v>
      </c>
      <c r="F9" s="25">
        <v>85080454</v>
      </c>
      <c r="G9" s="25">
        <v>82164097</v>
      </c>
      <c r="H9" s="25">
        <v>78505722</v>
      </c>
      <c r="I9" s="25">
        <v>75407355</v>
      </c>
      <c r="J9" s="25">
        <v>74097269</v>
      </c>
      <c r="K9" s="25">
        <v>73961882</v>
      </c>
      <c r="L9" s="25">
        <v>74339859.278376982</v>
      </c>
      <c r="M9" s="25">
        <v>74977955</v>
      </c>
      <c r="N9" s="25">
        <v>71836643</v>
      </c>
      <c r="O9" s="25">
        <v>72196212</v>
      </c>
      <c r="P9" s="25">
        <v>70857188</v>
      </c>
      <c r="Q9" s="25">
        <v>72210895</v>
      </c>
      <c r="R9" s="25">
        <v>70997701</v>
      </c>
      <c r="S9" s="25">
        <v>51671510</v>
      </c>
      <c r="T9" s="25">
        <v>50620652</v>
      </c>
      <c r="U9" s="25">
        <v>49500358</v>
      </c>
      <c r="V9" s="25">
        <v>52967568</v>
      </c>
      <c r="W9" s="25">
        <v>56546787</v>
      </c>
      <c r="X9" s="25">
        <v>56040582</v>
      </c>
      <c r="Y9" s="25">
        <v>55884822</v>
      </c>
      <c r="Z9" s="25">
        <f>Z7+Z8</f>
        <v>55075871</v>
      </c>
      <c r="AA9" s="25">
        <f>AA7+AA8</f>
        <v>54211801</v>
      </c>
      <c r="AB9" s="25">
        <f>AB7+AB8</f>
        <v>53675770</v>
      </c>
      <c r="AC9" s="25">
        <f>AC7+AC8</f>
        <v>52713155</v>
      </c>
      <c r="AD9" s="25">
        <f t="shared" ref="AD9:AK9" si="0">AD7+AD8</f>
        <v>52269544</v>
      </c>
      <c r="AE9" s="25">
        <f t="shared" si="0"/>
        <v>50201630</v>
      </c>
      <c r="AF9" s="25">
        <f t="shared" si="0"/>
        <v>49534661</v>
      </c>
      <c r="AG9" s="25">
        <f t="shared" si="0"/>
        <v>29877265</v>
      </c>
      <c r="AH9" s="25">
        <f t="shared" si="0"/>
        <v>29631923</v>
      </c>
      <c r="AI9" s="25">
        <f t="shared" si="0"/>
        <v>29794139</v>
      </c>
      <c r="AJ9" s="25">
        <f t="shared" si="0"/>
        <v>28918697</v>
      </c>
      <c r="AK9" s="25">
        <f t="shared" si="0"/>
        <v>26458387</v>
      </c>
    </row>
    <row r="10" spans="1:43">
      <c r="A10" s="77"/>
      <c r="B10" s="296"/>
    </row>
    <row r="11" spans="1:43" ht="25.5">
      <c r="A11" s="81" t="s">
        <v>403</v>
      </c>
      <c r="B11" s="297" t="s">
        <v>269</v>
      </c>
    </row>
    <row r="12" spans="1:43">
      <c r="A12" s="73" t="s">
        <v>270</v>
      </c>
      <c r="B12" s="282" t="s">
        <v>271</v>
      </c>
      <c r="C12" s="24">
        <v>92112581</v>
      </c>
      <c r="D12" s="24">
        <v>90778949</v>
      </c>
      <c r="E12" s="24">
        <v>88111575</v>
      </c>
      <c r="F12" s="24">
        <v>84836248</v>
      </c>
      <c r="G12" s="24">
        <v>81578230</v>
      </c>
      <c r="H12" s="24">
        <v>77704971</v>
      </c>
      <c r="I12" s="24">
        <v>74460792</v>
      </c>
      <c r="J12" s="24">
        <v>73134823</v>
      </c>
      <c r="K12" s="24">
        <v>72880832</v>
      </c>
      <c r="L12" s="24">
        <v>73310795.278376982</v>
      </c>
      <c r="M12" s="24">
        <v>73975112</v>
      </c>
      <c r="N12" s="24">
        <v>70784876</v>
      </c>
      <c r="O12" s="24">
        <v>71249514</v>
      </c>
      <c r="P12" s="24">
        <v>69906645</v>
      </c>
      <c r="Q12" s="24">
        <v>71240562</v>
      </c>
      <c r="R12" s="24">
        <v>69897074</v>
      </c>
      <c r="S12" s="24">
        <v>51024327</v>
      </c>
      <c r="T12" s="24">
        <v>49974866</v>
      </c>
      <c r="U12" s="24">
        <v>48843285</v>
      </c>
      <c r="V12" s="24">
        <v>51629424</v>
      </c>
      <c r="W12" s="24">
        <v>55149676</v>
      </c>
      <c r="X12" s="24">
        <v>54611931</v>
      </c>
      <c r="Y12" s="24">
        <v>54461767</v>
      </c>
      <c r="Z12" s="24">
        <v>53592870</v>
      </c>
      <c r="AA12" s="24">
        <v>52867095</v>
      </c>
      <c r="AB12" s="24">
        <v>52291498</v>
      </c>
      <c r="AC12" s="24">
        <v>51450875</v>
      </c>
      <c r="AD12" s="24">
        <v>51073521</v>
      </c>
      <c r="AE12" s="24">
        <v>48939745</v>
      </c>
      <c r="AF12" s="24">
        <v>48241427</v>
      </c>
      <c r="AG12" s="24">
        <v>28913351</v>
      </c>
      <c r="AH12" s="24">
        <v>28609345</v>
      </c>
      <c r="AI12" s="24">
        <v>28870334</v>
      </c>
      <c r="AJ12" s="24">
        <v>27985226</v>
      </c>
      <c r="AK12" s="24">
        <v>25526978</v>
      </c>
    </row>
    <row r="13" spans="1:43">
      <c r="A13" s="73" t="s">
        <v>400</v>
      </c>
      <c r="B13" s="282" t="s">
        <v>404</v>
      </c>
      <c r="C13" s="23">
        <v>-1228899</v>
      </c>
      <c r="D13" s="23">
        <v>-1233750</v>
      </c>
      <c r="E13" s="23">
        <v>-1254362</v>
      </c>
      <c r="F13" s="23">
        <v>-1123186</v>
      </c>
      <c r="G13" s="23">
        <v>-1099692</v>
      </c>
      <c r="H13" s="23">
        <v>-1178055</v>
      </c>
      <c r="I13" s="23">
        <v>-1132094</v>
      </c>
      <c r="J13" s="23">
        <v>-1099866</v>
      </c>
      <c r="K13" s="23">
        <v>-1032667</v>
      </c>
      <c r="L13" s="23">
        <v>-1054113</v>
      </c>
      <c r="M13" s="23">
        <v>-1032609</v>
      </c>
      <c r="N13" s="23">
        <v>-943899</v>
      </c>
      <c r="O13" s="23">
        <v>-1047065</v>
      </c>
      <c r="P13" s="23">
        <v>-1007643</v>
      </c>
      <c r="Q13" s="23">
        <v>-1035874</v>
      </c>
      <c r="R13" s="23">
        <v>-1019649</v>
      </c>
      <c r="S13" s="23">
        <v>-735968</v>
      </c>
      <c r="T13" s="23">
        <v>-712856</v>
      </c>
      <c r="U13" s="23">
        <v>-683513</v>
      </c>
      <c r="V13" s="23">
        <v>-290118</v>
      </c>
      <c r="W13" s="23">
        <v>-306623</v>
      </c>
      <c r="X13" s="23">
        <v>-305203</v>
      </c>
      <c r="Y13" s="23">
        <v>-325801</v>
      </c>
      <c r="Z13" s="23">
        <v>-315261</v>
      </c>
      <c r="AA13" s="23">
        <v>-313280</v>
      </c>
      <c r="AB13" s="23">
        <v>-303397</v>
      </c>
      <c r="AC13" s="23">
        <v>-311783</v>
      </c>
      <c r="AD13" s="23">
        <v>-318483</v>
      </c>
      <c r="AE13" s="23">
        <v>-304630</v>
      </c>
      <c r="AF13" s="23">
        <v>-306729</v>
      </c>
      <c r="AG13" s="23">
        <v>-220448</v>
      </c>
      <c r="AH13" s="23">
        <v>-151524</v>
      </c>
      <c r="AI13" s="23">
        <v>-117426</v>
      </c>
      <c r="AJ13" s="23">
        <v>-117573</v>
      </c>
      <c r="AK13" s="23">
        <v>-106837</v>
      </c>
    </row>
    <row r="14" spans="1:43">
      <c r="A14" s="82" t="s">
        <v>272</v>
      </c>
      <c r="B14" s="290" t="s">
        <v>273</v>
      </c>
      <c r="C14" s="25">
        <v>90883682</v>
      </c>
      <c r="D14" s="25">
        <v>89545199</v>
      </c>
      <c r="E14" s="25">
        <v>86857213</v>
      </c>
      <c r="F14" s="25">
        <v>83713062</v>
      </c>
      <c r="G14" s="25">
        <v>80478538</v>
      </c>
      <c r="H14" s="25">
        <v>76526916</v>
      </c>
      <c r="I14" s="25">
        <v>73328698</v>
      </c>
      <c r="J14" s="25">
        <v>72034957</v>
      </c>
      <c r="K14" s="25">
        <v>71848165</v>
      </c>
      <c r="L14" s="25">
        <v>72256682.278376982</v>
      </c>
      <c r="M14" s="25">
        <v>72942503</v>
      </c>
      <c r="N14" s="25">
        <v>69840977</v>
      </c>
      <c r="O14" s="25">
        <v>70202449</v>
      </c>
      <c r="P14" s="25">
        <v>68899002</v>
      </c>
      <c r="Q14" s="25">
        <v>70204688</v>
      </c>
      <c r="R14" s="25">
        <v>68877425</v>
      </c>
      <c r="S14" s="25">
        <v>50288359</v>
      </c>
      <c r="T14" s="25">
        <v>49262010</v>
      </c>
      <c r="U14" s="25">
        <v>48159772</v>
      </c>
      <c r="V14" s="25">
        <v>51339306</v>
      </c>
      <c r="W14" s="25">
        <v>54843053</v>
      </c>
      <c r="X14" s="25">
        <v>54306728</v>
      </c>
      <c r="Y14" s="25">
        <v>54135966</v>
      </c>
      <c r="Z14" s="25">
        <f>Z12+Z13</f>
        <v>53277609</v>
      </c>
      <c r="AA14" s="25">
        <f>AA12+AA13</f>
        <v>52553815</v>
      </c>
      <c r="AB14" s="25">
        <f>AB12+AB13</f>
        <v>51988101</v>
      </c>
      <c r="AC14" s="25">
        <f>AC12+AC13</f>
        <v>51139092</v>
      </c>
      <c r="AD14" s="25">
        <f t="shared" ref="AD14:AK14" si="1">AD12+AD13</f>
        <v>50755038</v>
      </c>
      <c r="AE14" s="25">
        <f t="shared" si="1"/>
        <v>48635115</v>
      </c>
      <c r="AF14" s="25">
        <f t="shared" si="1"/>
        <v>47934698</v>
      </c>
      <c r="AG14" s="25">
        <f t="shared" si="1"/>
        <v>28692903</v>
      </c>
      <c r="AH14" s="25">
        <f t="shared" si="1"/>
        <v>28457821</v>
      </c>
      <c r="AI14" s="25">
        <f t="shared" si="1"/>
        <v>28752908</v>
      </c>
      <c r="AJ14" s="25">
        <f t="shared" si="1"/>
        <v>27867653</v>
      </c>
      <c r="AK14" s="25">
        <f t="shared" si="1"/>
        <v>25420141</v>
      </c>
    </row>
    <row r="15" spans="1:43">
      <c r="A15" s="77"/>
      <c r="B15" s="296"/>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row>
    <row r="16" spans="1:43" ht="25.5">
      <c r="A16" s="78" t="s">
        <v>402</v>
      </c>
      <c r="B16" s="297" t="s">
        <v>353</v>
      </c>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row>
    <row r="17" spans="1:37">
      <c r="A17" s="69" t="s">
        <v>270</v>
      </c>
      <c r="B17" s="282" t="s">
        <v>271</v>
      </c>
      <c r="C17" s="24">
        <v>3119574</v>
      </c>
      <c r="D17" s="24">
        <v>2965383</v>
      </c>
      <c r="E17" s="24">
        <v>3125853</v>
      </c>
      <c r="F17" s="24">
        <v>3206719</v>
      </c>
      <c r="G17" s="24">
        <v>3769263</v>
      </c>
      <c r="H17" s="24">
        <v>3920432</v>
      </c>
      <c r="I17" s="24">
        <v>4160840</v>
      </c>
      <c r="J17" s="24">
        <v>4149251</v>
      </c>
      <c r="K17" s="24">
        <v>4802435</v>
      </c>
      <c r="L17" s="24">
        <v>4719787</v>
      </c>
      <c r="M17" s="24">
        <v>4492896</v>
      </c>
      <c r="N17" s="24">
        <v>4279976</v>
      </c>
      <c r="O17" s="24">
        <v>4300873</v>
      </c>
      <c r="P17" s="24">
        <v>4084098</v>
      </c>
      <c r="Q17" s="24">
        <v>4071170</v>
      </c>
      <c r="R17" s="24">
        <v>4157588</v>
      </c>
      <c r="S17" s="24">
        <v>3349694</v>
      </c>
      <c r="T17" s="24">
        <v>3469223</v>
      </c>
      <c r="U17" s="24">
        <v>4067164</v>
      </c>
      <c r="V17" s="24">
        <v>4122924</v>
      </c>
      <c r="W17" s="24">
        <v>4209939</v>
      </c>
      <c r="X17" s="24">
        <v>4246291</v>
      </c>
      <c r="Y17" s="24">
        <v>4201876</v>
      </c>
      <c r="Z17" s="24">
        <v>4484357</v>
      </c>
      <c r="AA17" s="24">
        <v>4231272</v>
      </c>
      <c r="AB17" s="24">
        <v>4309815</v>
      </c>
      <c r="AC17" s="24">
        <v>4279901</v>
      </c>
      <c r="AD17" s="24">
        <v>4202122</v>
      </c>
      <c r="AE17" s="24">
        <v>4010773</v>
      </c>
      <c r="AF17" s="24">
        <v>3953155</v>
      </c>
      <c r="AG17" s="24">
        <v>2452200</v>
      </c>
      <c r="AH17" s="24">
        <v>2452967</v>
      </c>
      <c r="AI17" s="24">
        <v>2311577</v>
      </c>
      <c r="AJ17" s="24">
        <v>2295719</v>
      </c>
      <c r="AK17" s="24">
        <v>2201300</v>
      </c>
    </row>
    <row r="18" spans="1:37">
      <c r="A18" s="69" t="s">
        <v>400</v>
      </c>
      <c r="B18" s="282" t="s">
        <v>401</v>
      </c>
      <c r="C18" s="23">
        <v>-1916688</v>
      </c>
      <c r="D18" s="23">
        <v>-1801693</v>
      </c>
      <c r="E18" s="23">
        <v>-1801922</v>
      </c>
      <c r="F18" s="23">
        <v>-1839327</v>
      </c>
      <c r="G18" s="23">
        <v>-2083704</v>
      </c>
      <c r="H18" s="23">
        <v>-1941626</v>
      </c>
      <c r="I18" s="23">
        <v>-2082183</v>
      </c>
      <c r="J18" s="23">
        <v>-2086939</v>
      </c>
      <c r="K18" s="23">
        <v>-2688718</v>
      </c>
      <c r="L18" s="23">
        <v>-2636610</v>
      </c>
      <c r="M18" s="23">
        <v>-2457444</v>
      </c>
      <c r="N18" s="23">
        <v>-2284310</v>
      </c>
      <c r="O18" s="23">
        <v>-2307110</v>
      </c>
      <c r="P18" s="23">
        <v>-2125912</v>
      </c>
      <c r="Q18" s="23">
        <v>-2064963</v>
      </c>
      <c r="R18" s="23">
        <v>-2037312</v>
      </c>
      <c r="S18" s="23">
        <v>-1966543</v>
      </c>
      <c r="T18" s="23">
        <v>-2110581</v>
      </c>
      <c r="U18" s="23">
        <v>-2726578</v>
      </c>
      <c r="V18" s="23">
        <v>-2494662</v>
      </c>
      <c r="W18" s="23">
        <v>-2506205</v>
      </c>
      <c r="X18" s="23">
        <v>-2512437</v>
      </c>
      <c r="Y18" s="23">
        <v>-2453020</v>
      </c>
      <c r="Z18" s="23">
        <v>-2686095</v>
      </c>
      <c r="AA18" s="23">
        <v>-2573286</v>
      </c>
      <c r="AB18" s="23">
        <v>-2622146</v>
      </c>
      <c r="AC18" s="23">
        <v>-2705838</v>
      </c>
      <c r="AD18" s="23">
        <v>-2687616</v>
      </c>
      <c r="AE18" s="23">
        <v>-2444258</v>
      </c>
      <c r="AF18" s="23">
        <v>-2353192</v>
      </c>
      <c r="AG18" s="23">
        <v>-1267838</v>
      </c>
      <c r="AH18" s="23">
        <v>-1278865</v>
      </c>
      <c r="AI18" s="23">
        <v>-1270346</v>
      </c>
      <c r="AJ18" s="23">
        <v>-1244675</v>
      </c>
      <c r="AK18" s="23">
        <v>-1163054</v>
      </c>
    </row>
    <row r="19" spans="1:37">
      <c r="A19" s="80" t="s">
        <v>272</v>
      </c>
      <c r="B19" s="290" t="s">
        <v>273</v>
      </c>
      <c r="C19" s="25">
        <v>1202886</v>
      </c>
      <c r="D19" s="25">
        <v>1163690</v>
      </c>
      <c r="E19" s="25">
        <v>1323931</v>
      </c>
      <c r="F19" s="25">
        <v>1367392</v>
      </c>
      <c r="G19" s="25">
        <v>1685559</v>
      </c>
      <c r="H19" s="25">
        <v>1978806</v>
      </c>
      <c r="I19" s="25">
        <v>2078657</v>
      </c>
      <c r="J19" s="25">
        <v>2062312</v>
      </c>
      <c r="K19" s="25">
        <v>2113717</v>
      </c>
      <c r="L19" s="25">
        <v>2083177</v>
      </c>
      <c r="M19" s="25">
        <v>2035452</v>
      </c>
      <c r="N19" s="25">
        <v>1995666</v>
      </c>
      <c r="O19" s="25">
        <v>1993763</v>
      </c>
      <c r="P19" s="25">
        <v>1958186</v>
      </c>
      <c r="Q19" s="25">
        <v>2006207</v>
      </c>
      <c r="R19" s="25">
        <v>2120276</v>
      </c>
      <c r="S19" s="25">
        <v>1383151</v>
      </c>
      <c r="T19" s="25">
        <v>1358642</v>
      </c>
      <c r="U19" s="25">
        <v>1340586</v>
      </c>
      <c r="V19" s="25">
        <v>1628262</v>
      </c>
      <c r="W19" s="25">
        <v>1703734</v>
      </c>
      <c r="X19" s="25">
        <v>1733854</v>
      </c>
      <c r="Y19" s="25">
        <v>1748856</v>
      </c>
      <c r="Z19" s="25">
        <f>Z17+Z18</f>
        <v>1798262</v>
      </c>
      <c r="AA19" s="25">
        <f>AA17+AA18</f>
        <v>1657986</v>
      </c>
      <c r="AB19" s="25">
        <f>AB17+AB18</f>
        <v>1687669</v>
      </c>
      <c r="AC19" s="25">
        <f>AC17+AC18</f>
        <v>1574063</v>
      </c>
      <c r="AD19" s="25">
        <f t="shared" ref="AD19:AK19" si="2">AD17+AD18</f>
        <v>1514506</v>
      </c>
      <c r="AE19" s="25">
        <f t="shared" si="2"/>
        <v>1566515</v>
      </c>
      <c r="AF19" s="25">
        <f t="shared" si="2"/>
        <v>1599963</v>
      </c>
      <c r="AG19" s="25">
        <f t="shared" si="2"/>
        <v>1184362</v>
      </c>
      <c r="AH19" s="25">
        <f t="shared" si="2"/>
        <v>1174102</v>
      </c>
      <c r="AI19" s="25">
        <f t="shared" si="2"/>
        <v>1041231</v>
      </c>
      <c r="AJ19" s="25">
        <f t="shared" si="2"/>
        <v>1051044</v>
      </c>
      <c r="AK19" s="25">
        <f t="shared" si="2"/>
        <v>1038246</v>
      </c>
    </row>
    <row r="20" spans="1:37">
      <c r="A20" s="77"/>
      <c r="B20" s="296"/>
    </row>
    <row r="21" spans="1:37">
      <c r="A21" s="78" t="s">
        <v>354</v>
      </c>
      <c r="B21" s="297" t="s">
        <v>355</v>
      </c>
    </row>
    <row r="22" spans="1:37" ht="25.5">
      <c r="A22" s="69" t="s">
        <v>405</v>
      </c>
      <c r="B22" s="282" t="s">
        <v>356</v>
      </c>
      <c r="C22" s="110">
        <v>3.2757570171545528E-2</v>
      </c>
      <c r="D22" s="110">
        <v>3.163266446871689E-2</v>
      </c>
      <c r="E22" s="110">
        <v>3.4260643559570751E-2</v>
      </c>
      <c r="F22" s="110">
        <v>3.6422205080844219E-2</v>
      </c>
      <c r="G22" s="110">
        <v>4.4163722536056216E-2</v>
      </c>
      <c r="H22" s="110">
        <v>4.8029557661111943E-2</v>
      </c>
      <c r="I22" s="110">
        <v>5.2922330587083212E-2</v>
      </c>
      <c r="J22" s="110">
        <v>5.3688305820937962E-2</v>
      </c>
      <c r="K22" s="110">
        <v>6.1820713590740206E-2</v>
      </c>
      <c r="L22" s="110">
        <v>6.048637421622699E-2</v>
      </c>
      <c r="M22" s="110">
        <v>5.7257678823706089E-2</v>
      </c>
      <c r="N22" s="110">
        <v>5.701704440848028E-2</v>
      </c>
      <c r="O22" s="110">
        <v>5.6927213357623171E-2</v>
      </c>
      <c r="P22" s="110">
        <v>5.5197418412192452E-2</v>
      </c>
      <c r="Q22" s="110">
        <v>5.405758029837901E-2</v>
      </c>
      <c r="R22" s="110">
        <v>5.6142150780459983E-2</v>
      </c>
      <c r="S22" s="110">
        <v>6.1604676983517549E-2</v>
      </c>
      <c r="T22" s="110">
        <v>6.4913128185232982E-2</v>
      </c>
      <c r="U22" s="110">
        <v>7.6868824152295512E-2</v>
      </c>
      <c r="V22" s="110">
        <v>7.3950679171395611E-2</v>
      </c>
      <c r="W22" s="110">
        <v>7.0922612958321918E-2</v>
      </c>
      <c r="X22" s="110">
        <v>7.2144398109749222E-2</v>
      </c>
      <c r="Y22" s="110">
        <v>7.162657798118674E-2</v>
      </c>
      <c r="Z22" s="110">
        <v>7.7213689971802543E-2</v>
      </c>
      <c r="AA22" s="110">
        <f>AA17/AA7</f>
        <v>7.4104956451731804E-2</v>
      </c>
      <c r="AB22" s="110">
        <f>AB17/AB7</f>
        <v>7.614337497789142E-2</v>
      </c>
      <c r="AC22" s="110">
        <f t="shared" ref="AC22:AK22" si="3">AC17/AC7</f>
        <v>7.6796005855005497E-2</v>
      </c>
      <c r="AD22" s="110">
        <f t="shared" si="3"/>
        <v>7.6021223308067168E-2</v>
      </c>
      <c r="AE22" s="110">
        <f t="shared" si="3"/>
        <v>7.5745680146131908E-2</v>
      </c>
      <c r="AF22" s="110">
        <f t="shared" si="3"/>
        <v>7.5738799862407169E-2</v>
      </c>
      <c r="AG22" s="110">
        <f t="shared" si="3"/>
        <v>7.8181314270551153E-2</v>
      </c>
      <c r="AH22" s="110">
        <f t="shared" si="3"/>
        <v>7.896923448582964E-2</v>
      </c>
      <c r="AI22" s="110">
        <f>AI17/AI7</f>
        <v>7.4131986330151473E-2</v>
      </c>
      <c r="AJ22" s="110">
        <f t="shared" si="3"/>
        <v>7.5813981366829861E-2</v>
      </c>
      <c r="AK22" s="110">
        <f t="shared" si="3"/>
        <v>7.9388269260716446E-2</v>
      </c>
    </row>
    <row r="23" spans="1:37" ht="25.5">
      <c r="A23" s="69" t="s">
        <v>406</v>
      </c>
      <c r="B23" s="282" t="s">
        <v>357</v>
      </c>
      <c r="C23" s="26">
        <v>0.61440696710512399</v>
      </c>
      <c r="D23" s="26">
        <v>0.60757514290734116</v>
      </c>
      <c r="E23" s="26">
        <v>0.57645769010890791</v>
      </c>
      <c r="F23" s="26">
        <v>0.57358533753659113</v>
      </c>
      <c r="G23" s="26">
        <v>0.55281470144163458</v>
      </c>
      <c r="H23" s="26">
        <v>0.49525817562962449</v>
      </c>
      <c r="I23" s="26">
        <v>0.50042371251958739</v>
      </c>
      <c r="J23" s="26">
        <v>0.50296764403985206</v>
      </c>
      <c r="K23" s="26">
        <v>0.55986556819613387</v>
      </c>
      <c r="L23" s="26">
        <v>0.55862902287751548</v>
      </c>
      <c r="M23" s="26">
        <v>0.54696213756116319</v>
      </c>
      <c r="N23" s="26">
        <v>0.53372028254364046</v>
      </c>
      <c r="O23" s="26">
        <v>0.53642830188196677</v>
      </c>
      <c r="P23" s="26">
        <v>0.52053403223918726</v>
      </c>
      <c r="Q23" s="26">
        <v>0.50721610740892664</v>
      </c>
      <c r="R23" s="26">
        <v>0.49002258039998192</v>
      </c>
      <c r="S23" s="26">
        <v>0.58708138713566071</v>
      </c>
      <c r="T23" s="26">
        <v>0.60837282584601793</v>
      </c>
      <c r="U23" s="26">
        <v>0.67038801484277499</v>
      </c>
      <c r="V23" s="26">
        <v>0.60507106121771825</v>
      </c>
      <c r="W23" s="26">
        <v>0.59530672534685181</v>
      </c>
      <c r="X23" s="26">
        <v>0.5916780079368088</v>
      </c>
      <c r="Y23" s="26">
        <v>0.58379162069513713</v>
      </c>
      <c r="Z23" s="26">
        <v>0.59899223010121627</v>
      </c>
      <c r="AA23" s="26">
        <f>-AA18/AA17</f>
        <v>0.60815896496372723</v>
      </c>
      <c r="AB23" s="26">
        <f>-AB18/AB17</f>
        <v>0.60841265808393163</v>
      </c>
      <c r="AC23" s="26">
        <f t="shared" ref="AC23:AK23" si="4">-AC18/AC17</f>
        <v>0.63221976396182999</v>
      </c>
      <c r="AD23" s="26">
        <f t="shared" si="4"/>
        <v>0.63958542850493161</v>
      </c>
      <c r="AE23" s="26">
        <f t="shared" si="4"/>
        <v>0.60942317104458421</v>
      </c>
      <c r="AF23" s="26">
        <f t="shared" si="4"/>
        <v>0.59526934815356347</v>
      </c>
      <c r="AG23" s="26">
        <f t="shared" si="4"/>
        <v>0.51702063453225677</v>
      </c>
      <c r="AH23" s="26">
        <f t="shared" si="4"/>
        <v>0.5213543435358079</v>
      </c>
      <c r="AI23" s="26">
        <f>-AI18/AI17</f>
        <v>0.5495581587807804</v>
      </c>
      <c r="AJ23" s="26">
        <f t="shared" si="4"/>
        <v>0.54217219093451763</v>
      </c>
      <c r="AK23" s="26">
        <f t="shared" si="4"/>
        <v>0.5283487030391133</v>
      </c>
    </row>
    <row r="24" spans="1:37">
      <c r="C24" s="148"/>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row>
    <row r="25" spans="1:37">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row>
    <row r="26" spans="1:37">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row>
    <row r="27" spans="1:37">
      <c r="A27" s="313" t="s">
        <v>616</v>
      </c>
      <c r="B27" s="313" t="s">
        <v>617</v>
      </c>
      <c r="C27" s="24"/>
      <c r="D27" s="24"/>
      <c r="E27" s="24"/>
      <c r="F27" s="24"/>
      <c r="G27" s="24"/>
      <c r="H27" s="24"/>
      <c r="I27" s="24"/>
      <c r="J27" s="24"/>
      <c r="K27" s="24"/>
      <c r="L27" s="24"/>
      <c r="M27" s="24"/>
      <c r="N27" s="24"/>
      <c r="O27" s="24"/>
      <c r="P27" s="24"/>
      <c r="Q27" s="24"/>
      <c r="R27" s="24"/>
      <c r="S27" s="148"/>
      <c r="T27" s="148"/>
      <c r="U27" s="148"/>
      <c r="V27" s="148"/>
      <c r="W27" s="148"/>
      <c r="X27" s="148"/>
      <c r="Y27" s="148"/>
      <c r="Z27" s="148"/>
      <c r="AA27" s="148"/>
      <c r="AB27" s="148"/>
      <c r="AC27" s="148"/>
      <c r="AD27" s="148"/>
      <c r="AE27" s="148"/>
      <c r="AF27" s="148"/>
      <c r="AG27" s="148"/>
      <c r="AH27" s="148"/>
      <c r="AI27" s="148"/>
      <c r="AJ27" s="148"/>
      <c r="AK27" s="148"/>
    </row>
    <row r="28" spans="1:37" ht="30">
      <c r="A28" s="235" t="s">
        <v>663</v>
      </c>
      <c r="B28" s="235" t="s">
        <v>618</v>
      </c>
      <c r="C28" s="8">
        <v>44834</v>
      </c>
      <c r="D28" s="8">
        <v>44742</v>
      </c>
      <c r="E28" s="8">
        <v>44651</v>
      </c>
      <c r="F28" s="8">
        <v>44561</v>
      </c>
      <c r="G28" s="8">
        <v>44469</v>
      </c>
      <c r="H28" s="8">
        <v>44377</v>
      </c>
      <c r="I28" s="8">
        <v>44286</v>
      </c>
      <c r="J28" s="8">
        <v>44196</v>
      </c>
      <c r="K28" s="236">
        <v>44104</v>
      </c>
      <c r="L28" s="236">
        <v>44012</v>
      </c>
      <c r="M28" s="236">
        <v>43921</v>
      </c>
      <c r="N28" s="236">
        <v>43830</v>
      </c>
      <c r="O28" s="236">
        <v>43738</v>
      </c>
      <c r="P28" s="236">
        <v>43646</v>
      </c>
      <c r="Q28" s="236">
        <v>43555</v>
      </c>
      <c r="R28" s="236">
        <v>43465</v>
      </c>
      <c r="S28" s="148"/>
      <c r="T28" s="148"/>
      <c r="U28" s="148"/>
      <c r="V28" s="148"/>
      <c r="W28" s="148"/>
      <c r="X28" s="148"/>
      <c r="Y28" s="148"/>
      <c r="Z28" s="148"/>
      <c r="AA28" s="148"/>
      <c r="AB28" s="148"/>
      <c r="AC28" s="148"/>
      <c r="AD28" s="148"/>
      <c r="AE28" s="148"/>
      <c r="AF28" s="148"/>
      <c r="AG28" s="148"/>
      <c r="AH28" s="148"/>
      <c r="AI28" s="148"/>
      <c r="AJ28" s="148"/>
      <c r="AK28" s="148"/>
    </row>
    <row r="29" spans="1:37">
      <c r="A29" s="77"/>
      <c r="B29" s="296"/>
      <c r="S29" s="148"/>
      <c r="T29" s="148"/>
      <c r="U29" s="148"/>
      <c r="V29" s="148"/>
      <c r="W29" s="148"/>
      <c r="X29" s="148"/>
      <c r="Y29" s="148"/>
      <c r="Z29" s="148"/>
      <c r="AA29" s="148"/>
      <c r="AB29" s="148"/>
      <c r="AC29" s="148"/>
      <c r="AD29" s="148"/>
      <c r="AE29" s="148"/>
      <c r="AF29" s="148"/>
      <c r="AG29" s="148"/>
      <c r="AH29" s="148"/>
      <c r="AI29" s="148"/>
      <c r="AJ29" s="148"/>
      <c r="AK29" s="148"/>
    </row>
    <row r="30" spans="1:37" ht="25.5">
      <c r="A30" s="78" t="s">
        <v>619</v>
      </c>
      <c r="B30" s="290" t="s">
        <v>620</v>
      </c>
      <c r="C30" s="79"/>
      <c r="D30" s="79"/>
      <c r="E30" s="79"/>
      <c r="F30" s="79"/>
      <c r="G30" s="79"/>
      <c r="H30" s="79"/>
      <c r="I30" s="79"/>
      <c r="J30" s="79"/>
      <c r="K30" s="79"/>
      <c r="L30" s="79"/>
      <c r="M30" s="79"/>
      <c r="N30" s="79"/>
      <c r="O30" s="79"/>
      <c r="P30" s="79"/>
      <c r="Q30" s="79"/>
      <c r="R30" s="79"/>
      <c r="S30" s="148"/>
      <c r="T30" s="148"/>
      <c r="U30" s="148"/>
      <c r="V30" s="148"/>
      <c r="W30" s="148"/>
      <c r="X30" s="148"/>
      <c r="Y30" s="148"/>
      <c r="Z30" s="148"/>
      <c r="AA30" s="148"/>
      <c r="AB30" s="148"/>
      <c r="AC30" s="148"/>
      <c r="AD30" s="148"/>
      <c r="AE30" s="148"/>
      <c r="AF30" s="148"/>
      <c r="AG30" s="148"/>
      <c r="AH30" s="148"/>
      <c r="AI30" s="148"/>
      <c r="AJ30" s="148"/>
      <c r="AK30" s="148"/>
    </row>
    <row r="31" spans="1:37">
      <c r="A31" s="70" t="s">
        <v>259</v>
      </c>
      <c r="B31" s="282" t="s">
        <v>267</v>
      </c>
      <c r="C31" s="24">
        <v>39615133</v>
      </c>
      <c r="D31" s="24">
        <v>40207659</v>
      </c>
      <c r="E31" s="24">
        <v>39483821</v>
      </c>
      <c r="F31" s="24">
        <v>38817716</v>
      </c>
      <c r="G31" s="24">
        <v>37686655</v>
      </c>
      <c r="H31" s="24">
        <v>35852611</v>
      </c>
      <c r="I31" s="24">
        <v>34657171</v>
      </c>
      <c r="J31" s="24">
        <v>33802097</v>
      </c>
      <c r="K31" s="24">
        <v>32900871</v>
      </c>
      <c r="L31" s="24">
        <v>31953087</v>
      </c>
      <c r="M31" s="24">
        <v>31286811</v>
      </c>
      <c r="N31" s="24">
        <v>29997525</v>
      </c>
      <c r="O31" s="24">
        <v>29280956</v>
      </c>
      <c r="P31" s="24">
        <v>28242592</v>
      </c>
      <c r="Q31" s="24">
        <v>27528876</v>
      </c>
      <c r="R31" s="24">
        <v>27001876</v>
      </c>
      <c r="S31" s="148"/>
      <c r="T31" s="148"/>
      <c r="U31" s="148"/>
      <c r="V31" s="148"/>
      <c r="W31" s="148"/>
      <c r="X31" s="148"/>
      <c r="Y31" s="148"/>
      <c r="Z31" s="148"/>
      <c r="AA31" s="148"/>
      <c r="AB31" s="148"/>
      <c r="AC31" s="148"/>
      <c r="AD31" s="148"/>
      <c r="AE31" s="148"/>
      <c r="AF31" s="148"/>
      <c r="AG31" s="148"/>
      <c r="AH31" s="148"/>
      <c r="AI31" s="148"/>
      <c r="AJ31" s="148"/>
      <c r="AK31" s="148"/>
    </row>
    <row r="32" spans="1:37" ht="15.75" thickBot="1">
      <c r="A32" s="70" t="s">
        <v>261</v>
      </c>
      <c r="B32" s="282" t="s">
        <v>262</v>
      </c>
      <c r="C32" s="75">
        <v>-1038869</v>
      </c>
      <c r="D32" s="75">
        <v>-978873</v>
      </c>
      <c r="E32" s="75">
        <v>-1002898</v>
      </c>
      <c r="F32" s="75">
        <v>-935977</v>
      </c>
      <c r="G32" s="75">
        <v>-1021603</v>
      </c>
      <c r="H32" s="75">
        <v>-1025226</v>
      </c>
      <c r="I32" s="75">
        <v>-1091508</v>
      </c>
      <c r="J32" s="75">
        <v>-1172830</v>
      </c>
      <c r="K32" s="75">
        <v>-1260411</v>
      </c>
      <c r="L32" s="75">
        <v>-1364671</v>
      </c>
      <c r="M32" s="75">
        <v>-1278537</v>
      </c>
      <c r="N32" s="75">
        <v>-1158392</v>
      </c>
      <c r="O32" s="75">
        <v>-1122944</v>
      </c>
      <c r="P32" s="75">
        <v>-1027755</v>
      </c>
      <c r="Q32" s="75">
        <v>-1026519</v>
      </c>
      <c r="R32" s="75">
        <v>-1066974</v>
      </c>
      <c r="S32" s="148"/>
      <c r="T32" s="148"/>
      <c r="U32" s="148"/>
      <c r="V32" s="148"/>
      <c r="W32" s="148"/>
      <c r="X32" s="148"/>
      <c r="Y32" s="148"/>
      <c r="Z32" s="148"/>
      <c r="AA32" s="148"/>
      <c r="AB32" s="148"/>
      <c r="AC32" s="148"/>
      <c r="AD32" s="148"/>
      <c r="AE32" s="148"/>
      <c r="AF32" s="148"/>
      <c r="AG32" s="148"/>
      <c r="AH32" s="148"/>
      <c r="AI32" s="148"/>
      <c r="AJ32" s="148"/>
      <c r="AK32" s="148"/>
    </row>
    <row r="33" spans="1:37" ht="15.75" thickTop="1">
      <c r="A33" s="80" t="s">
        <v>263</v>
      </c>
      <c r="B33" s="290" t="s">
        <v>268</v>
      </c>
      <c r="C33" s="25">
        <v>38576264</v>
      </c>
      <c r="D33" s="25">
        <v>39228786</v>
      </c>
      <c r="E33" s="25">
        <v>38480923</v>
      </c>
      <c r="F33" s="25">
        <v>37881739</v>
      </c>
      <c r="G33" s="25">
        <v>36665052</v>
      </c>
      <c r="H33" s="25">
        <v>34827385</v>
      </c>
      <c r="I33" s="25">
        <v>33565663</v>
      </c>
      <c r="J33" s="25">
        <v>32629267</v>
      </c>
      <c r="K33" s="25">
        <v>31640460</v>
      </c>
      <c r="L33" s="25">
        <v>30588416</v>
      </c>
      <c r="M33" s="25">
        <v>30008274</v>
      </c>
      <c r="N33" s="25">
        <v>28839133</v>
      </c>
      <c r="O33" s="25">
        <v>28158012</v>
      </c>
      <c r="P33" s="25">
        <v>27214837</v>
      </c>
      <c r="Q33" s="25">
        <v>26502357</v>
      </c>
      <c r="R33" s="25">
        <v>25934902</v>
      </c>
      <c r="S33" s="148"/>
      <c r="T33" s="148"/>
      <c r="U33" s="148"/>
      <c r="V33" s="148"/>
      <c r="W33" s="148"/>
      <c r="X33" s="148"/>
      <c r="Y33" s="148"/>
      <c r="Z33" s="148"/>
      <c r="AA33" s="148"/>
      <c r="AB33" s="148"/>
      <c r="AC33" s="148"/>
      <c r="AD33" s="148"/>
      <c r="AE33" s="148"/>
      <c r="AF33" s="148"/>
      <c r="AG33" s="148"/>
      <c r="AH33" s="148"/>
      <c r="AI33" s="148"/>
      <c r="AJ33" s="148"/>
      <c r="AK33" s="148"/>
    </row>
    <row r="34" spans="1:37">
      <c r="A34" s="77"/>
      <c r="B34" s="296"/>
      <c r="S34" s="148"/>
      <c r="T34" s="148"/>
      <c r="U34" s="148"/>
      <c r="V34" s="148"/>
      <c r="W34" s="148"/>
      <c r="X34" s="148"/>
      <c r="Y34" s="148"/>
      <c r="Z34" s="148"/>
      <c r="AA34" s="148"/>
      <c r="AB34" s="148"/>
      <c r="AC34" s="148"/>
      <c r="AD34" s="148"/>
      <c r="AE34" s="148"/>
      <c r="AF34" s="148"/>
      <c r="AG34" s="148"/>
      <c r="AH34" s="148"/>
      <c r="AI34" s="148"/>
      <c r="AJ34" s="148"/>
      <c r="AK34" s="148"/>
    </row>
    <row r="35" spans="1:37" ht="25.5">
      <c r="A35" s="81" t="s">
        <v>621</v>
      </c>
      <c r="B35" s="297" t="s">
        <v>622</v>
      </c>
      <c r="C35" s="314"/>
      <c r="D35" s="314"/>
      <c r="E35" s="314"/>
      <c r="F35" s="314"/>
      <c r="G35" s="314"/>
      <c r="H35" s="314"/>
      <c r="I35" s="314"/>
      <c r="J35" s="314"/>
      <c r="K35" s="314"/>
      <c r="L35" s="314"/>
      <c r="M35" s="314"/>
      <c r="N35" s="314"/>
      <c r="O35" s="314"/>
      <c r="P35" s="314"/>
      <c r="Q35" s="314"/>
      <c r="R35" s="314"/>
      <c r="S35" s="148"/>
      <c r="T35" s="148"/>
      <c r="U35" s="148"/>
      <c r="V35" s="148"/>
      <c r="W35" s="148"/>
      <c r="X35" s="148"/>
      <c r="Y35" s="148"/>
      <c r="Z35" s="148"/>
      <c r="AA35" s="148"/>
      <c r="AB35" s="148"/>
      <c r="AC35" s="148"/>
      <c r="AD35" s="148"/>
      <c r="AE35" s="148"/>
      <c r="AF35" s="148"/>
      <c r="AG35" s="148"/>
      <c r="AH35" s="148"/>
      <c r="AI35" s="148"/>
      <c r="AJ35" s="148"/>
      <c r="AK35" s="148"/>
    </row>
    <row r="36" spans="1:37">
      <c r="A36" s="70" t="s">
        <v>270</v>
      </c>
      <c r="B36" s="282" t="s">
        <v>271</v>
      </c>
      <c r="C36" s="112">
        <v>38557001</v>
      </c>
      <c r="D36" s="112">
        <v>39213509</v>
      </c>
      <c r="E36" s="112">
        <v>38417909</v>
      </c>
      <c r="F36" s="112">
        <v>37690373</v>
      </c>
      <c r="G36" s="112">
        <v>36396710</v>
      </c>
      <c r="H36" s="112">
        <v>34502694</v>
      </c>
      <c r="I36" s="112">
        <v>33216233</v>
      </c>
      <c r="J36" s="112">
        <v>-424499</v>
      </c>
      <c r="K36" s="112">
        <v>31370038</v>
      </c>
      <c r="L36" s="112">
        <v>30380482</v>
      </c>
      <c r="M36" s="112">
        <v>29825897</v>
      </c>
      <c r="N36" s="112">
        <v>28664909</v>
      </c>
      <c r="O36" s="112">
        <v>28046124</v>
      </c>
      <c r="P36" s="112">
        <v>27064383</v>
      </c>
      <c r="Q36" s="112">
        <v>26347799</v>
      </c>
      <c r="R36" s="112">
        <v>25778892</v>
      </c>
      <c r="S36" s="148"/>
      <c r="T36" s="148"/>
      <c r="U36" s="148"/>
      <c r="V36" s="148"/>
      <c r="W36" s="148"/>
      <c r="X36" s="148"/>
      <c r="Y36" s="148"/>
      <c r="Z36" s="148"/>
      <c r="AA36" s="148"/>
      <c r="AB36" s="148"/>
      <c r="AC36" s="148"/>
      <c r="AD36" s="148"/>
      <c r="AE36" s="148"/>
      <c r="AF36" s="148"/>
      <c r="AG36" s="148"/>
      <c r="AH36" s="148"/>
      <c r="AI36" s="148"/>
      <c r="AJ36" s="148"/>
      <c r="AK36" s="148"/>
    </row>
    <row r="37" spans="1:37">
      <c r="A37" s="70" t="s">
        <v>400</v>
      </c>
      <c r="B37" s="282" t="s">
        <v>623</v>
      </c>
      <c r="C37" s="127">
        <v>-385404</v>
      </c>
      <c r="D37" s="127">
        <v>-379705</v>
      </c>
      <c r="E37" s="127">
        <v>-378226</v>
      </c>
      <c r="F37" s="127">
        <v>-314108</v>
      </c>
      <c r="G37" s="127">
        <v>-354020</v>
      </c>
      <c r="H37" s="127">
        <v>-367862</v>
      </c>
      <c r="I37" s="127">
        <v>-372890</v>
      </c>
      <c r="J37" s="127">
        <v>-424499</v>
      </c>
      <c r="K37" s="127">
        <v>-397525</v>
      </c>
      <c r="L37" s="127">
        <v>-445642</v>
      </c>
      <c r="M37" s="127">
        <v>-420032</v>
      </c>
      <c r="N37" s="127">
        <v>-392368</v>
      </c>
      <c r="O37" s="127">
        <v>-438553</v>
      </c>
      <c r="P37" s="127">
        <v>-407480</v>
      </c>
      <c r="Q37" s="127">
        <v>-416696</v>
      </c>
      <c r="R37" s="127">
        <v>-434288</v>
      </c>
      <c r="S37" s="148"/>
      <c r="T37" s="148"/>
      <c r="U37" s="148"/>
      <c r="V37" s="148"/>
      <c r="W37" s="148"/>
      <c r="X37" s="148"/>
      <c r="Y37" s="148"/>
      <c r="Z37" s="148"/>
      <c r="AA37" s="148"/>
      <c r="AB37" s="148"/>
      <c r="AC37" s="148"/>
      <c r="AD37" s="148"/>
      <c r="AE37" s="148"/>
      <c r="AF37" s="148"/>
      <c r="AG37" s="148"/>
      <c r="AH37" s="148"/>
      <c r="AI37" s="148"/>
      <c r="AJ37" s="148"/>
      <c r="AK37" s="148"/>
    </row>
    <row r="38" spans="1:37">
      <c r="A38" s="82" t="s">
        <v>272</v>
      </c>
      <c r="B38" s="290" t="s">
        <v>273</v>
      </c>
      <c r="C38" s="133">
        <v>38171597</v>
      </c>
      <c r="D38" s="133">
        <v>38833804</v>
      </c>
      <c r="E38" s="133">
        <v>38039683</v>
      </c>
      <c r="F38" s="133">
        <v>37376265</v>
      </c>
      <c r="G38" s="133">
        <v>36042690</v>
      </c>
      <c r="H38" s="133">
        <v>34134832</v>
      </c>
      <c r="I38" s="133">
        <v>32843343</v>
      </c>
      <c r="J38" s="133">
        <v>-848998</v>
      </c>
      <c r="K38" s="133">
        <v>30972513</v>
      </c>
      <c r="L38" s="133">
        <v>29934840</v>
      </c>
      <c r="M38" s="133">
        <v>29405865</v>
      </c>
      <c r="N38" s="133">
        <v>28272541</v>
      </c>
      <c r="O38" s="133">
        <v>27607571</v>
      </c>
      <c r="P38" s="133">
        <v>26656903</v>
      </c>
      <c r="Q38" s="133">
        <v>25931103</v>
      </c>
      <c r="R38" s="133">
        <v>25344604</v>
      </c>
      <c r="S38" s="148"/>
      <c r="T38" s="148"/>
      <c r="U38" s="148"/>
      <c r="V38" s="148"/>
      <c r="W38" s="148"/>
      <c r="X38" s="148"/>
      <c r="Y38" s="148"/>
      <c r="Z38" s="148"/>
      <c r="AA38" s="148"/>
      <c r="AB38" s="148"/>
      <c r="AC38" s="148"/>
      <c r="AD38" s="148"/>
      <c r="AE38" s="148"/>
      <c r="AF38" s="148"/>
      <c r="AG38" s="148"/>
      <c r="AH38" s="148"/>
      <c r="AI38" s="148"/>
      <c r="AJ38" s="148"/>
      <c r="AK38" s="148"/>
    </row>
    <row r="39" spans="1:37">
      <c r="A39" s="77"/>
      <c r="B39" s="296"/>
      <c r="C39" s="315"/>
      <c r="D39" s="315"/>
      <c r="E39" s="315"/>
      <c r="F39" s="315"/>
      <c r="G39" s="315"/>
      <c r="H39" s="315"/>
      <c r="I39" s="315"/>
      <c r="J39" s="315"/>
      <c r="K39" s="315"/>
      <c r="L39" s="315"/>
      <c r="M39" s="315"/>
      <c r="N39" s="315"/>
      <c r="O39" s="315"/>
      <c r="P39" s="315"/>
      <c r="Q39" s="315"/>
      <c r="R39" s="315"/>
      <c r="S39" s="148"/>
      <c r="T39" s="148"/>
      <c r="U39" s="148"/>
      <c r="V39" s="148"/>
      <c r="W39" s="148"/>
      <c r="X39" s="148"/>
      <c r="Y39" s="148"/>
      <c r="Z39" s="148"/>
      <c r="AA39" s="148"/>
      <c r="AB39" s="148"/>
      <c r="AC39" s="148"/>
      <c r="AD39" s="148"/>
      <c r="AE39" s="148"/>
      <c r="AF39" s="148"/>
      <c r="AG39" s="148"/>
      <c r="AH39" s="148"/>
      <c r="AI39" s="148"/>
      <c r="AJ39" s="148"/>
      <c r="AK39" s="148"/>
    </row>
    <row r="40" spans="1:37" ht="25.5">
      <c r="A40" s="78" t="s">
        <v>624</v>
      </c>
      <c r="B40" s="297" t="s">
        <v>625</v>
      </c>
      <c r="C40" s="314"/>
      <c r="D40" s="314"/>
      <c r="E40" s="314"/>
      <c r="F40" s="314"/>
      <c r="G40" s="314"/>
      <c r="H40" s="314"/>
      <c r="I40" s="314"/>
      <c r="J40" s="314"/>
      <c r="K40" s="314"/>
      <c r="L40" s="314"/>
      <c r="M40" s="314"/>
      <c r="N40" s="314"/>
      <c r="O40" s="314"/>
      <c r="P40" s="314"/>
      <c r="Q40" s="314"/>
      <c r="R40" s="314"/>
      <c r="S40" s="148"/>
      <c r="T40" s="148"/>
      <c r="U40" s="148"/>
      <c r="V40" s="148"/>
      <c r="W40" s="148"/>
      <c r="X40" s="148"/>
      <c r="Y40" s="148"/>
      <c r="Z40" s="148"/>
      <c r="AA40" s="148"/>
      <c r="AB40" s="148"/>
      <c r="AC40" s="148"/>
      <c r="AD40" s="148"/>
      <c r="AE40" s="148"/>
      <c r="AF40" s="148"/>
      <c r="AG40" s="148"/>
      <c r="AH40" s="148"/>
      <c r="AI40" s="148"/>
      <c r="AJ40" s="148"/>
      <c r="AK40" s="148"/>
    </row>
    <row r="41" spans="1:37">
      <c r="A41" s="70" t="s">
        <v>270</v>
      </c>
      <c r="B41" s="282" t="s">
        <v>271</v>
      </c>
      <c r="C41" s="112">
        <v>1058132</v>
      </c>
      <c r="D41" s="112">
        <v>994150</v>
      </c>
      <c r="E41" s="112">
        <v>1065912</v>
      </c>
      <c r="F41" s="112">
        <v>1127343</v>
      </c>
      <c r="G41" s="112">
        <v>1289945</v>
      </c>
      <c r="H41" s="112">
        <v>1349917</v>
      </c>
      <c r="I41" s="112">
        <v>1440938</v>
      </c>
      <c r="J41" s="112">
        <v>1444716</v>
      </c>
      <c r="K41" s="112">
        <v>1530833</v>
      </c>
      <c r="L41" s="112">
        <v>1572605</v>
      </c>
      <c r="M41" s="112">
        <v>1460914</v>
      </c>
      <c r="N41" s="112">
        <v>1332616</v>
      </c>
      <c r="O41" s="112">
        <v>1234832</v>
      </c>
      <c r="P41" s="112">
        <v>1178209</v>
      </c>
      <c r="Q41" s="112">
        <v>1181077</v>
      </c>
      <c r="R41" s="112">
        <v>1222984</v>
      </c>
      <c r="S41" s="148"/>
      <c r="T41" s="148"/>
      <c r="U41" s="148"/>
      <c r="V41" s="148"/>
      <c r="W41" s="148"/>
      <c r="X41" s="148"/>
      <c r="Y41" s="148"/>
      <c r="Z41" s="148"/>
      <c r="AA41" s="148"/>
      <c r="AB41" s="148"/>
      <c r="AC41" s="148"/>
      <c r="AD41" s="148"/>
      <c r="AE41" s="148"/>
      <c r="AF41" s="148"/>
      <c r="AG41" s="148"/>
      <c r="AH41" s="148"/>
      <c r="AI41" s="148"/>
      <c r="AJ41" s="148"/>
      <c r="AK41" s="148"/>
    </row>
    <row r="42" spans="1:37">
      <c r="A42" s="70" t="s">
        <v>400</v>
      </c>
      <c r="B42" s="282" t="s">
        <v>401</v>
      </c>
      <c r="C42" s="127">
        <v>-653465</v>
      </c>
      <c r="D42" s="127">
        <v>-599168</v>
      </c>
      <c r="E42" s="127">
        <v>-624672</v>
      </c>
      <c r="F42" s="127">
        <v>-621869</v>
      </c>
      <c r="G42" s="127">
        <v>-667583</v>
      </c>
      <c r="H42" s="127">
        <v>-657364</v>
      </c>
      <c r="I42" s="127">
        <v>-718618</v>
      </c>
      <c r="J42" s="127">
        <v>-748331</v>
      </c>
      <c r="K42" s="127">
        <v>-862886</v>
      </c>
      <c r="L42" s="127">
        <v>-919029</v>
      </c>
      <c r="M42" s="127">
        <v>-858505</v>
      </c>
      <c r="N42" s="127">
        <v>-766024</v>
      </c>
      <c r="O42" s="127">
        <v>-684391</v>
      </c>
      <c r="P42" s="127">
        <v>-620275</v>
      </c>
      <c r="Q42" s="127">
        <v>-609823</v>
      </c>
      <c r="R42" s="127">
        <v>-632686</v>
      </c>
      <c r="S42" s="148"/>
      <c r="T42" s="148"/>
      <c r="U42" s="148"/>
      <c r="V42" s="148"/>
      <c r="W42" s="148"/>
      <c r="X42" s="148"/>
      <c r="Y42" s="148"/>
      <c r="Z42" s="148"/>
      <c r="AA42" s="148"/>
      <c r="AB42" s="148"/>
      <c r="AC42" s="148"/>
      <c r="AD42" s="148"/>
      <c r="AE42" s="148"/>
      <c r="AF42" s="148"/>
      <c r="AG42" s="148"/>
      <c r="AH42" s="148"/>
      <c r="AI42" s="148"/>
      <c r="AJ42" s="148"/>
      <c r="AK42" s="148"/>
    </row>
    <row r="43" spans="1:37">
      <c r="A43" s="80" t="s">
        <v>272</v>
      </c>
      <c r="B43" s="290" t="s">
        <v>273</v>
      </c>
      <c r="C43" s="133">
        <v>404667</v>
      </c>
      <c r="D43" s="133">
        <v>394982</v>
      </c>
      <c r="E43" s="133">
        <v>441240</v>
      </c>
      <c r="F43" s="133">
        <v>505474</v>
      </c>
      <c r="G43" s="133">
        <v>622362</v>
      </c>
      <c r="H43" s="133">
        <v>692553</v>
      </c>
      <c r="I43" s="133">
        <v>722320</v>
      </c>
      <c r="J43" s="133">
        <v>696385</v>
      </c>
      <c r="K43" s="133">
        <v>667947</v>
      </c>
      <c r="L43" s="133">
        <v>653576</v>
      </c>
      <c r="M43" s="133">
        <v>602409</v>
      </c>
      <c r="N43" s="133">
        <v>566592</v>
      </c>
      <c r="O43" s="133">
        <v>550441</v>
      </c>
      <c r="P43" s="133">
        <v>557934</v>
      </c>
      <c r="Q43" s="133">
        <v>571254</v>
      </c>
      <c r="R43" s="133">
        <v>590298</v>
      </c>
      <c r="S43" s="148"/>
      <c r="T43" s="148"/>
      <c r="U43" s="148"/>
      <c r="V43" s="148"/>
      <c r="W43" s="148"/>
      <c r="X43" s="148"/>
      <c r="Y43" s="148"/>
      <c r="Z43" s="148"/>
      <c r="AA43" s="148"/>
      <c r="AB43" s="148"/>
      <c r="AC43" s="148"/>
      <c r="AD43" s="148"/>
      <c r="AE43" s="148"/>
      <c r="AF43" s="148"/>
      <c r="AG43" s="148"/>
      <c r="AH43" s="148"/>
      <c r="AI43" s="148"/>
      <c r="AJ43" s="148"/>
      <c r="AK43" s="148"/>
    </row>
    <row r="44" spans="1:37">
      <c r="A44" s="77"/>
      <c r="B44" s="296"/>
      <c r="C44" s="315"/>
      <c r="D44" s="315"/>
      <c r="E44" s="315"/>
      <c r="F44" s="315"/>
      <c r="G44" s="315"/>
      <c r="H44" s="315"/>
      <c r="I44" s="315"/>
      <c r="J44" s="315"/>
      <c r="K44" s="315"/>
      <c r="L44" s="315"/>
      <c r="M44" s="315"/>
      <c r="N44" s="315"/>
      <c r="O44" s="315"/>
      <c r="P44" s="315"/>
      <c r="Q44" s="315"/>
      <c r="R44" s="315"/>
      <c r="S44" s="148"/>
      <c r="T44" s="148"/>
      <c r="U44" s="148"/>
      <c r="V44" s="148"/>
      <c r="W44" s="148"/>
      <c r="X44" s="148"/>
      <c r="Y44" s="148"/>
      <c r="Z44" s="148"/>
      <c r="AA44" s="148"/>
      <c r="AB44" s="148"/>
      <c r="AC44" s="148"/>
      <c r="AD44" s="148"/>
      <c r="AE44" s="148"/>
      <c r="AF44" s="148"/>
      <c r="AG44" s="148"/>
      <c r="AH44" s="148"/>
      <c r="AI44" s="148"/>
      <c r="AJ44" s="148"/>
      <c r="AK44" s="148"/>
    </row>
    <row r="45" spans="1:37">
      <c r="A45" s="78" t="s">
        <v>354</v>
      </c>
      <c r="B45" s="297" t="s">
        <v>355</v>
      </c>
      <c r="S45" s="148"/>
      <c r="T45" s="148"/>
      <c r="U45" s="148"/>
      <c r="V45" s="148"/>
      <c r="W45" s="148"/>
      <c r="X45" s="148"/>
      <c r="Y45" s="148"/>
      <c r="Z45" s="148"/>
      <c r="AA45" s="148"/>
      <c r="AB45" s="148"/>
      <c r="AC45" s="148"/>
      <c r="AD45" s="148"/>
      <c r="AE45" s="148"/>
      <c r="AF45" s="148"/>
      <c r="AG45" s="148"/>
      <c r="AH45" s="148"/>
      <c r="AI45" s="148"/>
      <c r="AJ45" s="148"/>
      <c r="AK45" s="148"/>
    </row>
    <row r="46" spans="1:37" ht="25.5">
      <c r="A46" s="69" t="s">
        <v>405</v>
      </c>
      <c r="B46" s="282" t="s">
        <v>356</v>
      </c>
      <c r="C46" s="316">
        <v>2.6710297804629357E-2</v>
      </c>
      <c r="D46" s="316">
        <v>2.4725388762374852E-2</v>
      </c>
      <c r="E46" s="316">
        <v>2.6996171419174451E-2</v>
      </c>
      <c r="F46" s="316">
        <v>2.9041971454477126E-2</v>
      </c>
      <c r="G46" s="316">
        <v>3.422816378901232E-2</v>
      </c>
      <c r="H46" s="316">
        <v>3.7651846332753841E-2</v>
      </c>
      <c r="I46" s="316">
        <v>4.1576907705478901E-2</v>
      </c>
      <c r="J46" s="316">
        <v>4.2740425246398171E-2</v>
      </c>
      <c r="K46" s="316">
        <v>4.6528646612425548E-2</v>
      </c>
      <c r="L46" s="316">
        <v>4.9216058529806525E-2</v>
      </c>
      <c r="M46" s="316">
        <v>4.6694244421395331E-2</v>
      </c>
      <c r="N46" s="316">
        <v>4.4424198329695533E-2</v>
      </c>
      <c r="O46" s="316">
        <v>4.217184712138497E-2</v>
      </c>
      <c r="P46" s="316">
        <v>4.171745284568782E-2</v>
      </c>
      <c r="Q46" s="316">
        <v>4.2903204620486503E-2</v>
      </c>
      <c r="R46" s="316">
        <v>4.5292556709763426E-2</v>
      </c>
      <c r="S46" s="148"/>
      <c r="T46" s="148"/>
      <c r="U46" s="148"/>
      <c r="V46" s="148"/>
      <c r="W46" s="148"/>
      <c r="X46" s="148"/>
      <c r="Y46" s="148"/>
      <c r="Z46" s="148"/>
      <c r="AA46" s="148"/>
      <c r="AB46" s="148"/>
      <c r="AC46" s="148"/>
      <c r="AD46" s="148"/>
      <c r="AE46" s="148"/>
      <c r="AF46" s="148"/>
      <c r="AG46" s="148"/>
      <c r="AH46" s="148"/>
      <c r="AI46" s="148"/>
      <c r="AJ46" s="148"/>
      <c r="AK46" s="148"/>
    </row>
    <row r="47" spans="1:37" ht="25.5">
      <c r="A47" s="69" t="s">
        <v>406</v>
      </c>
      <c r="B47" s="282" t="s">
        <v>357</v>
      </c>
      <c r="C47" s="315">
        <v>0.61756472727410194</v>
      </c>
      <c r="D47" s="315">
        <v>0.60269375848714979</v>
      </c>
      <c r="E47" s="315">
        <v>0.58604462657330059</v>
      </c>
      <c r="F47" s="315">
        <v>0.55162359636774261</v>
      </c>
      <c r="G47" s="315">
        <v>0.51752826670904573</v>
      </c>
      <c r="H47" s="315">
        <v>0.48696623570189873</v>
      </c>
      <c r="I47" s="315">
        <v>0.49871542009441072</v>
      </c>
      <c r="J47" s="315">
        <v>0.51797792784187346</v>
      </c>
      <c r="K47" s="315">
        <v>0.56367089029306272</v>
      </c>
      <c r="L47" s="315">
        <v>0.58439913392110543</v>
      </c>
      <c r="M47" s="315">
        <v>0.5876492387642257</v>
      </c>
      <c r="N47" s="315">
        <v>0.5748272570643006</v>
      </c>
      <c r="O47" s="315">
        <v>0.55423814737551347</v>
      </c>
      <c r="P47" s="315">
        <v>0.52645583253904871</v>
      </c>
      <c r="Q47" s="315">
        <v>0.51632789394764267</v>
      </c>
      <c r="R47" s="315">
        <v>0.51732974429755418</v>
      </c>
      <c r="S47" s="148"/>
      <c r="T47" s="148"/>
      <c r="U47" s="148"/>
      <c r="V47" s="148"/>
      <c r="W47" s="148"/>
      <c r="X47" s="148"/>
      <c r="Y47" s="148"/>
      <c r="Z47" s="148"/>
      <c r="AA47" s="148"/>
      <c r="AB47" s="148"/>
      <c r="AC47" s="148"/>
      <c r="AD47" s="148"/>
      <c r="AE47" s="148"/>
      <c r="AF47" s="148"/>
      <c r="AG47" s="148"/>
      <c r="AH47" s="148"/>
      <c r="AI47" s="148"/>
      <c r="AJ47" s="148"/>
      <c r="AK47" s="148"/>
    </row>
    <row r="48" spans="1:37">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row>
    <row r="49" spans="1:37">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row>
    <row r="50" spans="1:37">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row>
    <row r="51" spans="1:37">
      <c r="A51" s="313" t="s">
        <v>626</v>
      </c>
      <c r="B51" s="313" t="s">
        <v>627</v>
      </c>
      <c r="C51" s="24"/>
      <c r="D51" s="24"/>
      <c r="E51" s="24"/>
      <c r="F51" s="24"/>
      <c r="G51" s="24"/>
      <c r="H51" s="24"/>
      <c r="I51" s="24"/>
      <c r="J51" s="24"/>
      <c r="K51" s="24"/>
      <c r="L51" s="24"/>
      <c r="M51" s="24"/>
      <c r="N51" s="24"/>
      <c r="O51" s="24"/>
      <c r="P51" s="24"/>
      <c r="Q51" s="24"/>
      <c r="R51" s="24"/>
      <c r="S51" s="148"/>
      <c r="T51" s="148"/>
      <c r="U51" s="148"/>
      <c r="V51" s="148"/>
      <c r="W51" s="148"/>
      <c r="X51" s="148"/>
      <c r="Y51" s="148"/>
      <c r="Z51" s="148"/>
      <c r="AA51" s="148"/>
      <c r="AB51" s="148"/>
      <c r="AC51" s="148"/>
      <c r="AD51" s="148"/>
      <c r="AE51" s="148"/>
      <c r="AF51" s="148"/>
      <c r="AG51" s="148"/>
      <c r="AH51" s="148"/>
      <c r="AI51" s="148"/>
      <c r="AJ51" s="148"/>
      <c r="AK51" s="148"/>
    </row>
    <row r="52" spans="1:37" ht="30">
      <c r="A52" s="235" t="s">
        <v>663</v>
      </c>
      <c r="B52" s="235" t="s">
        <v>618</v>
      </c>
      <c r="C52" s="8">
        <v>44834</v>
      </c>
      <c r="D52" s="8">
        <v>44742</v>
      </c>
      <c r="E52" s="8">
        <v>44651</v>
      </c>
      <c r="F52" s="8">
        <v>44561</v>
      </c>
      <c r="G52" s="8">
        <v>44469</v>
      </c>
      <c r="H52" s="8">
        <v>44377</v>
      </c>
      <c r="I52" s="8">
        <v>44286</v>
      </c>
      <c r="J52" s="8">
        <v>44196</v>
      </c>
      <c r="K52" s="236">
        <v>44104</v>
      </c>
      <c r="L52" s="236">
        <v>44012</v>
      </c>
      <c r="M52" s="236">
        <v>43921</v>
      </c>
      <c r="N52" s="236">
        <v>43830</v>
      </c>
      <c r="O52" s="236">
        <v>43738</v>
      </c>
      <c r="P52" s="236">
        <v>43646</v>
      </c>
      <c r="Q52" s="236">
        <v>43555</v>
      </c>
      <c r="R52" s="236">
        <v>43465</v>
      </c>
      <c r="S52" s="148"/>
      <c r="T52" s="148"/>
      <c r="U52" s="148"/>
      <c r="V52" s="148"/>
      <c r="W52" s="148"/>
      <c r="X52" s="148"/>
      <c r="Y52" s="148"/>
      <c r="Z52" s="148"/>
      <c r="AA52" s="148"/>
      <c r="AB52" s="148"/>
      <c r="AC52" s="148"/>
      <c r="AD52" s="148"/>
      <c r="AE52" s="148"/>
      <c r="AF52" s="148"/>
      <c r="AG52" s="148"/>
      <c r="AH52" s="148"/>
      <c r="AI52" s="148"/>
      <c r="AJ52" s="148"/>
      <c r="AK52" s="148"/>
    </row>
    <row r="53" spans="1:37">
      <c r="A53" s="77"/>
      <c r="B53" s="296"/>
      <c r="S53" s="148"/>
      <c r="T53" s="148"/>
      <c r="U53" s="148"/>
      <c r="V53" s="148"/>
      <c r="W53" s="148"/>
      <c r="X53" s="148"/>
      <c r="Y53" s="148"/>
      <c r="Z53" s="148"/>
      <c r="AA53" s="148"/>
      <c r="AB53" s="148"/>
      <c r="AC53" s="148"/>
      <c r="AD53" s="148"/>
      <c r="AE53" s="148"/>
      <c r="AF53" s="148"/>
      <c r="AG53" s="148"/>
      <c r="AH53" s="148"/>
      <c r="AI53" s="148"/>
      <c r="AJ53" s="148"/>
      <c r="AK53" s="148"/>
    </row>
    <row r="54" spans="1:37" ht="25.5">
      <c r="A54" s="78" t="s">
        <v>628</v>
      </c>
      <c r="B54" s="290" t="s">
        <v>629</v>
      </c>
      <c r="C54" s="79"/>
      <c r="D54" s="79"/>
      <c r="E54" s="79"/>
      <c r="F54" s="79"/>
      <c r="G54" s="79"/>
      <c r="H54" s="79"/>
      <c r="I54" s="79"/>
      <c r="J54" s="79"/>
      <c r="K54" s="79"/>
      <c r="L54" s="79"/>
      <c r="M54" s="79"/>
      <c r="N54" s="79"/>
      <c r="O54" s="79"/>
      <c r="P54" s="79"/>
      <c r="Q54" s="79"/>
      <c r="R54" s="79"/>
      <c r="S54" s="148"/>
      <c r="T54" s="148"/>
      <c r="U54" s="148"/>
      <c r="V54" s="148"/>
      <c r="W54" s="148"/>
      <c r="X54" s="148"/>
      <c r="Y54" s="148"/>
      <c r="Z54" s="148"/>
      <c r="AA54" s="148"/>
      <c r="AB54" s="148"/>
      <c r="AC54" s="148"/>
      <c r="AD54" s="148"/>
      <c r="AE54" s="148"/>
      <c r="AF54" s="148"/>
      <c r="AG54" s="148"/>
      <c r="AH54" s="148"/>
      <c r="AI54" s="148"/>
      <c r="AJ54" s="148"/>
      <c r="AK54" s="148"/>
    </row>
    <row r="55" spans="1:37">
      <c r="A55" s="70" t="s">
        <v>259</v>
      </c>
      <c r="B55" s="282" t="s">
        <v>267</v>
      </c>
      <c r="C55" s="24">
        <v>55617022</v>
      </c>
      <c r="D55" s="24">
        <v>53536673</v>
      </c>
      <c r="E55" s="24">
        <v>51753607</v>
      </c>
      <c r="F55" s="24">
        <v>49225251</v>
      </c>
      <c r="G55" s="24">
        <v>47660838</v>
      </c>
      <c r="H55" s="24">
        <v>45772792</v>
      </c>
      <c r="I55" s="24">
        <v>43964461</v>
      </c>
      <c r="J55" s="24">
        <v>43481977</v>
      </c>
      <c r="K55" s="24">
        <v>44782396</v>
      </c>
      <c r="L55" s="24">
        <v>46077495.278376974</v>
      </c>
      <c r="M55" s="24">
        <v>47181197</v>
      </c>
      <c r="N55" s="24">
        <v>45067327</v>
      </c>
      <c r="O55" s="24">
        <v>46269431</v>
      </c>
      <c r="P55" s="24">
        <v>45748151</v>
      </c>
      <c r="Q55" s="24">
        <v>47782856</v>
      </c>
      <c r="R55" s="24">
        <v>47052786</v>
      </c>
      <c r="S55" s="148"/>
      <c r="T55" s="148"/>
      <c r="U55" s="148"/>
      <c r="V55" s="148"/>
      <c r="W55" s="148"/>
      <c r="X55" s="148"/>
      <c r="Y55" s="148"/>
      <c r="Z55" s="148"/>
      <c r="AA55" s="148"/>
      <c r="AB55" s="148"/>
      <c r="AC55" s="148"/>
      <c r="AD55" s="148"/>
      <c r="AE55" s="148"/>
      <c r="AF55" s="148"/>
      <c r="AG55" s="148"/>
      <c r="AH55" s="148"/>
      <c r="AI55" s="148"/>
      <c r="AJ55" s="148"/>
      <c r="AK55" s="148"/>
    </row>
    <row r="56" spans="1:37" ht="15.75" thickBot="1">
      <c r="A56" s="70" t="s">
        <v>261</v>
      </c>
      <c r="B56" s="282" t="s">
        <v>262</v>
      </c>
      <c r="C56" s="75">
        <v>-2106718</v>
      </c>
      <c r="D56" s="75">
        <v>-2056570</v>
      </c>
      <c r="E56" s="75">
        <v>-2053386</v>
      </c>
      <c r="F56" s="75">
        <v>-2026536</v>
      </c>
      <c r="G56" s="75">
        <v>-2161793</v>
      </c>
      <c r="H56" s="75">
        <v>-2094455</v>
      </c>
      <c r="I56" s="75">
        <v>-2122769</v>
      </c>
      <c r="J56" s="75">
        <v>-2013975</v>
      </c>
      <c r="K56" s="75">
        <v>-2460974</v>
      </c>
      <c r="L56" s="75">
        <v>-2326052</v>
      </c>
      <c r="M56" s="75">
        <v>-2211516</v>
      </c>
      <c r="N56" s="75">
        <v>-2069817</v>
      </c>
      <c r="O56" s="75">
        <v>-2231231</v>
      </c>
      <c r="P56" s="75">
        <v>-2105800</v>
      </c>
      <c r="Q56" s="75">
        <v>-2074318</v>
      </c>
      <c r="R56" s="75">
        <v>-1989987</v>
      </c>
      <c r="S56" s="148"/>
      <c r="T56" s="148"/>
      <c r="U56" s="148"/>
      <c r="V56" s="148"/>
      <c r="W56" s="148"/>
      <c r="X56" s="148"/>
      <c r="Y56" s="148"/>
      <c r="Z56" s="148"/>
      <c r="AA56" s="148"/>
      <c r="AB56" s="148"/>
      <c r="AC56" s="148"/>
      <c r="AD56" s="148"/>
      <c r="AE56" s="148"/>
      <c r="AF56" s="148"/>
      <c r="AG56" s="148"/>
      <c r="AH56" s="148"/>
      <c r="AI56" s="148"/>
      <c r="AJ56" s="148"/>
      <c r="AK56" s="148"/>
    </row>
    <row r="57" spans="1:37" ht="15.75" thickTop="1">
      <c r="A57" s="80" t="s">
        <v>263</v>
      </c>
      <c r="B57" s="290" t="s">
        <v>268</v>
      </c>
      <c r="C57" s="25">
        <v>53510304</v>
      </c>
      <c r="D57" s="25">
        <v>51480103</v>
      </c>
      <c r="E57" s="25">
        <v>49700221</v>
      </c>
      <c r="F57" s="25">
        <v>47198715</v>
      </c>
      <c r="G57" s="25">
        <v>45499045</v>
      </c>
      <c r="H57" s="25">
        <v>43678337</v>
      </c>
      <c r="I57" s="25">
        <v>41841692</v>
      </c>
      <c r="J57" s="25">
        <v>41468002</v>
      </c>
      <c r="K57" s="25">
        <v>42321422</v>
      </c>
      <c r="L57" s="25">
        <v>43751443.278376974</v>
      </c>
      <c r="M57" s="25">
        <v>44969681</v>
      </c>
      <c r="N57" s="25">
        <v>42997510</v>
      </c>
      <c r="O57" s="25">
        <v>44038200</v>
      </c>
      <c r="P57" s="25">
        <v>43642351</v>
      </c>
      <c r="Q57" s="25">
        <v>45708538</v>
      </c>
      <c r="R57" s="25">
        <v>45062799</v>
      </c>
      <c r="S57" s="148"/>
      <c r="T57" s="148"/>
      <c r="U57" s="148"/>
      <c r="V57" s="148"/>
      <c r="W57" s="148"/>
      <c r="X57" s="148"/>
      <c r="Y57" s="148"/>
      <c r="Z57" s="148"/>
      <c r="AA57" s="148"/>
      <c r="AB57" s="148"/>
      <c r="AC57" s="148"/>
      <c r="AD57" s="148"/>
      <c r="AE57" s="148"/>
      <c r="AF57" s="148"/>
      <c r="AG57" s="148"/>
      <c r="AH57" s="148"/>
      <c r="AI57" s="148"/>
      <c r="AJ57" s="148"/>
      <c r="AK57" s="148"/>
    </row>
    <row r="58" spans="1:37">
      <c r="A58" s="77"/>
      <c r="B58" s="296"/>
      <c r="S58" s="148"/>
      <c r="T58" s="148"/>
      <c r="U58" s="148"/>
      <c r="V58" s="148"/>
      <c r="W58" s="148"/>
      <c r="X58" s="148"/>
      <c r="Y58" s="148"/>
      <c r="Z58" s="148"/>
      <c r="AA58" s="148"/>
      <c r="AB58" s="148"/>
      <c r="AC58" s="148"/>
      <c r="AD58" s="148"/>
      <c r="AE58" s="148"/>
      <c r="AF58" s="148"/>
      <c r="AG58" s="148"/>
      <c r="AH58" s="148"/>
      <c r="AI58" s="148"/>
      <c r="AJ58" s="148"/>
      <c r="AK58" s="148"/>
    </row>
    <row r="59" spans="1:37" ht="25.5">
      <c r="A59" s="81" t="s">
        <v>621</v>
      </c>
      <c r="B59" s="297" t="s">
        <v>622</v>
      </c>
      <c r="C59" s="314"/>
      <c r="D59" s="314"/>
      <c r="E59" s="314"/>
      <c r="F59" s="314"/>
      <c r="G59" s="314"/>
      <c r="H59" s="314"/>
      <c r="I59" s="314"/>
      <c r="J59" s="314"/>
      <c r="K59" s="314"/>
      <c r="L59" s="314"/>
      <c r="M59" s="314"/>
      <c r="N59" s="314"/>
      <c r="O59" s="314"/>
      <c r="P59" s="314"/>
      <c r="Q59" s="314"/>
      <c r="R59" s="314"/>
      <c r="S59" s="148"/>
      <c r="T59" s="148"/>
      <c r="U59" s="148"/>
      <c r="V59" s="148"/>
      <c r="W59" s="148"/>
      <c r="X59" s="148"/>
      <c r="Y59" s="148"/>
      <c r="Z59" s="148"/>
      <c r="AA59" s="148"/>
      <c r="AB59" s="148"/>
      <c r="AC59" s="148"/>
      <c r="AD59" s="148"/>
      <c r="AE59" s="148"/>
      <c r="AF59" s="148"/>
      <c r="AG59" s="148"/>
      <c r="AH59" s="148"/>
      <c r="AI59" s="148"/>
      <c r="AJ59" s="148"/>
      <c r="AK59" s="148"/>
    </row>
    <row r="60" spans="1:37">
      <c r="A60" s="70" t="s">
        <v>270</v>
      </c>
      <c r="B60" s="282" t="s">
        <v>271</v>
      </c>
      <c r="C60" s="112">
        <v>53555580</v>
      </c>
      <c r="D60" s="112">
        <v>51565440</v>
      </c>
      <c r="E60" s="112">
        <v>49693666</v>
      </c>
      <c r="F60" s="112">
        <v>47145875</v>
      </c>
      <c r="G60" s="112">
        <v>45181520</v>
      </c>
      <c r="H60" s="112">
        <v>43202277</v>
      </c>
      <c r="I60" s="112">
        <v>41244559</v>
      </c>
      <c r="J60" s="112">
        <v>40777442</v>
      </c>
      <c r="K60" s="112">
        <v>41510794</v>
      </c>
      <c r="L60" s="112">
        <v>42930313.278376974</v>
      </c>
      <c r="M60" s="112">
        <v>44149215</v>
      </c>
      <c r="N60" s="112">
        <v>42119967</v>
      </c>
      <c r="O60" s="112">
        <v>43203390</v>
      </c>
      <c r="P60" s="112">
        <v>42842262</v>
      </c>
      <c r="Q60" s="112">
        <v>44892763</v>
      </c>
      <c r="R60" s="112">
        <v>44118182</v>
      </c>
      <c r="S60" s="148"/>
      <c r="T60" s="148"/>
      <c r="U60" s="148"/>
      <c r="V60" s="148"/>
      <c r="W60" s="148"/>
      <c r="X60" s="148"/>
      <c r="Y60" s="148"/>
      <c r="Z60" s="148"/>
      <c r="AA60" s="148"/>
      <c r="AB60" s="148"/>
      <c r="AC60" s="148"/>
      <c r="AD60" s="148"/>
      <c r="AE60" s="148"/>
      <c r="AF60" s="148"/>
      <c r="AG60" s="148"/>
      <c r="AH60" s="148"/>
      <c r="AI60" s="148"/>
      <c r="AJ60" s="148"/>
      <c r="AK60" s="148"/>
    </row>
    <row r="61" spans="1:37">
      <c r="A61" s="70" t="s">
        <v>400</v>
      </c>
      <c r="B61" s="282" t="s">
        <v>623</v>
      </c>
      <c r="C61" s="127">
        <v>-843495</v>
      </c>
      <c r="D61" s="127">
        <v>-854045</v>
      </c>
      <c r="E61" s="127">
        <v>-876136</v>
      </c>
      <c r="F61" s="127">
        <v>-809078</v>
      </c>
      <c r="G61" s="127">
        <v>-745672</v>
      </c>
      <c r="H61" s="127">
        <v>-810193</v>
      </c>
      <c r="I61" s="127">
        <v>-759204</v>
      </c>
      <c r="J61" s="127">
        <v>-675367</v>
      </c>
      <c r="K61" s="127">
        <v>-635142</v>
      </c>
      <c r="L61" s="127">
        <v>-608471</v>
      </c>
      <c r="M61" s="127">
        <v>-612577</v>
      </c>
      <c r="N61" s="127">
        <v>-551531</v>
      </c>
      <c r="O61" s="127">
        <v>-608512</v>
      </c>
      <c r="P61" s="127">
        <v>-600163</v>
      </c>
      <c r="Q61" s="127">
        <v>-619178</v>
      </c>
      <c r="R61" s="127">
        <v>-585361</v>
      </c>
      <c r="S61" s="148"/>
      <c r="T61" s="148"/>
      <c r="U61" s="148"/>
      <c r="V61" s="148"/>
      <c r="W61" s="148"/>
      <c r="X61" s="148"/>
      <c r="Y61" s="148"/>
      <c r="Z61" s="148"/>
      <c r="AA61" s="148"/>
      <c r="AB61" s="148"/>
      <c r="AC61" s="148"/>
      <c r="AD61" s="148"/>
      <c r="AE61" s="148"/>
      <c r="AF61" s="148"/>
      <c r="AG61" s="148"/>
      <c r="AH61" s="148"/>
      <c r="AI61" s="148"/>
      <c r="AJ61" s="148"/>
      <c r="AK61" s="148"/>
    </row>
    <row r="62" spans="1:37">
      <c r="A62" s="82" t="s">
        <v>272</v>
      </c>
      <c r="B62" s="290" t="s">
        <v>273</v>
      </c>
      <c r="C62" s="133">
        <v>52712085</v>
      </c>
      <c r="D62" s="133">
        <v>50711395</v>
      </c>
      <c r="E62" s="133">
        <v>48817530</v>
      </c>
      <c r="F62" s="133">
        <v>46336797</v>
      </c>
      <c r="G62" s="133">
        <v>44435848</v>
      </c>
      <c r="H62" s="133">
        <v>42392084</v>
      </c>
      <c r="I62" s="133">
        <v>40485355</v>
      </c>
      <c r="J62" s="133">
        <v>40102075</v>
      </c>
      <c r="K62" s="133">
        <v>40875652</v>
      </c>
      <c r="L62" s="133">
        <v>42321842.278376974</v>
      </c>
      <c r="M62" s="133">
        <v>43536638</v>
      </c>
      <c r="N62" s="133">
        <v>41568436</v>
      </c>
      <c r="O62" s="133">
        <v>42594878</v>
      </c>
      <c r="P62" s="133">
        <v>42242099</v>
      </c>
      <c r="Q62" s="133">
        <v>44273585</v>
      </c>
      <c r="R62" s="133">
        <v>43532821</v>
      </c>
      <c r="S62" s="148"/>
      <c r="T62" s="148"/>
      <c r="U62" s="148"/>
      <c r="V62" s="148"/>
      <c r="W62" s="148"/>
      <c r="X62" s="148"/>
      <c r="Y62" s="148"/>
      <c r="Z62" s="148"/>
      <c r="AA62" s="148"/>
      <c r="AB62" s="148"/>
      <c r="AC62" s="148"/>
      <c r="AD62" s="148"/>
      <c r="AE62" s="148"/>
      <c r="AF62" s="148"/>
      <c r="AG62" s="148"/>
      <c r="AH62" s="148"/>
      <c r="AI62" s="148"/>
      <c r="AJ62" s="148"/>
      <c r="AK62" s="148"/>
    </row>
    <row r="63" spans="1:37">
      <c r="A63" s="77"/>
      <c r="B63" s="296"/>
      <c r="C63" s="315"/>
      <c r="D63" s="315"/>
      <c r="E63" s="315"/>
      <c r="F63" s="315"/>
      <c r="G63" s="315"/>
      <c r="H63" s="315"/>
      <c r="I63" s="315"/>
      <c r="J63" s="315"/>
      <c r="K63" s="315"/>
      <c r="L63" s="315"/>
      <c r="M63" s="315"/>
      <c r="N63" s="315"/>
      <c r="O63" s="315"/>
      <c r="P63" s="315"/>
      <c r="Q63" s="315"/>
      <c r="R63" s="315"/>
      <c r="S63" s="148"/>
      <c r="T63" s="148"/>
      <c r="U63" s="148"/>
      <c r="V63" s="148"/>
      <c r="W63" s="148"/>
      <c r="X63" s="148"/>
      <c r="Y63" s="148"/>
      <c r="Z63" s="148"/>
      <c r="AA63" s="148"/>
      <c r="AB63" s="148"/>
      <c r="AC63" s="148"/>
      <c r="AD63" s="148"/>
      <c r="AE63" s="148"/>
      <c r="AF63" s="148"/>
      <c r="AG63" s="148"/>
      <c r="AH63" s="148"/>
      <c r="AI63" s="148"/>
      <c r="AJ63" s="148"/>
      <c r="AK63" s="148"/>
    </row>
    <row r="64" spans="1:37" ht="25.5">
      <c r="A64" s="78" t="s">
        <v>624</v>
      </c>
      <c r="B64" s="297" t="s">
        <v>625</v>
      </c>
      <c r="C64" s="314"/>
      <c r="D64" s="314"/>
      <c r="E64" s="314"/>
      <c r="F64" s="314"/>
      <c r="G64" s="314"/>
      <c r="H64" s="314"/>
      <c r="I64" s="314"/>
      <c r="J64" s="314"/>
      <c r="K64" s="314"/>
      <c r="L64" s="314"/>
      <c r="M64" s="314"/>
      <c r="N64" s="314"/>
      <c r="O64" s="314"/>
      <c r="P64" s="314"/>
      <c r="Q64" s="314"/>
      <c r="R64" s="314"/>
      <c r="S64" s="148"/>
      <c r="T64" s="148"/>
      <c r="U64" s="148"/>
      <c r="V64" s="148"/>
      <c r="W64" s="148"/>
      <c r="X64" s="148"/>
      <c r="Y64" s="148"/>
      <c r="Z64" s="148"/>
      <c r="AA64" s="148"/>
      <c r="AB64" s="148"/>
      <c r="AC64" s="148"/>
      <c r="AD64" s="148"/>
      <c r="AE64" s="148"/>
      <c r="AF64" s="148"/>
      <c r="AG64" s="148"/>
      <c r="AH64" s="148"/>
      <c r="AI64" s="148"/>
      <c r="AJ64" s="148"/>
      <c r="AK64" s="148"/>
    </row>
    <row r="65" spans="1:37">
      <c r="A65" s="70" t="s">
        <v>270</v>
      </c>
      <c r="B65" s="282" t="s">
        <v>271</v>
      </c>
      <c r="C65" s="112">
        <v>2061442</v>
      </c>
      <c r="D65" s="112">
        <v>1971233</v>
      </c>
      <c r="E65" s="112">
        <v>2059941</v>
      </c>
      <c r="F65" s="112">
        <v>2079376</v>
      </c>
      <c r="G65" s="112">
        <v>2479318</v>
      </c>
      <c r="H65" s="112">
        <v>2570515</v>
      </c>
      <c r="I65" s="112">
        <v>2719902</v>
      </c>
      <c r="J65" s="112">
        <v>2704535</v>
      </c>
      <c r="K65" s="112">
        <v>3271602</v>
      </c>
      <c r="L65" s="112">
        <v>3147182</v>
      </c>
      <c r="M65" s="112">
        <v>3031982</v>
      </c>
      <c r="N65" s="112">
        <v>2947360</v>
      </c>
      <c r="O65" s="112">
        <v>3066041</v>
      </c>
      <c r="P65" s="112">
        <v>2905889</v>
      </c>
      <c r="Q65" s="112">
        <v>2890093</v>
      </c>
      <c r="R65" s="112">
        <v>2934604</v>
      </c>
      <c r="S65" s="148"/>
      <c r="T65" s="148"/>
      <c r="U65" s="148"/>
      <c r="V65" s="148"/>
      <c r="W65" s="148"/>
      <c r="X65" s="148"/>
      <c r="Y65" s="148"/>
      <c r="Z65" s="148"/>
      <c r="AA65" s="148"/>
      <c r="AB65" s="148"/>
      <c r="AC65" s="148"/>
      <c r="AD65" s="148"/>
      <c r="AE65" s="148"/>
      <c r="AF65" s="148"/>
      <c r="AG65" s="148"/>
      <c r="AH65" s="148"/>
      <c r="AI65" s="148"/>
      <c r="AJ65" s="148"/>
      <c r="AK65" s="148"/>
    </row>
    <row r="66" spans="1:37">
      <c r="A66" s="70" t="s">
        <v>400</v>
      </c>
      <c r="B66" s="282" t="s">
        <v>401</v>
      </c>
      <c r="C66" s="127">
        <v>-1263223</v>
      </c>
      <c r="D66" s="127">
        <v>-1202525</v>
      </c>
      <c r="E66" s="127">
        <v>-1177250</v>
      </c>
      <c r="F66" s="127">
        <v>-1217458</v>
      </c>
      <c r="G66" s="127">
        <v>-1416121</v>
      </c>
      <c r="H66" s="127">
        <v>-1284262</v>
      </c>
      <c r="I66" s="127">
        <v>-1363565</v>
      </c>
      <c r="J66" s="127">
        <v>-1338608</v>
      </c>
      <c r="K66" s="127">
        <v>-1825832</v>
      </c>
      <c r="L66" s="127">
        <v>-1717581</v>
      </c>
      <c r="M66" s="127">
        <v>-1598939</v>
      </c>
      <c r="N66" s="127">
        <v>-1518286</v>
      </c>
      <c r="O66" s="127">
        <v>-1622719</v>
      </c>
      <c r="P66" s="127">
        <v>-1505637</v>
      </c>
      <c r="Q66" s="127">
        <v>-1455140</v>
      </c>
      <c r="R66" s="127">
        <v>-1404626</v>
      </c>
      <c r="S66" s="148"/>
      <c r="T66" s="148"/>
      <c r="U66" s="148"/>
      <c r="V66" s="148"/>
      <c r="W66" s="148"/>
      <c r="X66" s="148"/>
      <c r="Y66" s="148"/>
      <c r="Z66" s="148"/>
      <c r="AA66" s="148"/>
      <c r="AB66" s="148"/>
      <c r="AC66" s="148"/>
      <c r="AD66" s="148"/>
      <c r="AE66" s="148"/>
      <c r="AF66" s="148"/>
      <c r="AG66" s="148"/>
      <c r="AH66" s="148"/>
      <c r="AI66" s="148"/>
      <c r="AJ66" s="148"/>
      <c r="AK66" s="148"/>
    </row>
    <row r="67" spans="1:37">
      <c r="A67" s="80" t="s">
        <v>272</v>
      </c>
      <c r="B67" s="290" t="s">
        <v>273</v>
      </c>
      <c r="C67" s="133">
        <v>798219</v>
      </c>
      <c r="D67" s="133">
        <v>768708</v>
      </c>
      <c r="E67" s="133">
        <v>882691</v>
      </c>
      <c r="F67" s="133">
        <v>861918</v>
      </c>
      <c r="G67" s="133">
        <v>1063197</v>
      </c>
      <c r="H67" s="133">
        <v>1286253</v>
      </c>
      <c r="I67" s="133">
        <v>1356337</v>
      </c>
      <c r="J67" s="133">
        <v>1365927</v>
      </c>
      <c r="K67" s="133">
        <v>1445770</v>
      </c>
      <c r="L67" s="133">
        <v>1429601</v>
      </c>
      <c r="M67" s="133">
        <v>1433043</v>
      </c>
      <c r="N67" s="133">
        <v>1429074</v>
      </c>
      <c r="O67" s="133">
        <v>1443322</v>
      </c>
      <c r="P67" s="133">
        <v>1400252</v>
      </c>
      <c r="Q67" s="133">
        <v>1434953</v>
      </c>
      <c r="R67" s="133">
        <v>1529978</v>
      </c>
      <c r="S67" s="148"/>
      <c r="T67" s="148"/>
      <c r="U67" s="148"/>
      <c r="V67" s="148"/>
      <c r="W67" s="148"/>
      <c r="X67" s="148"/>
      <c r="Y67" s="148"/>
      <c r="Z67" s="148"/>
      <c r="AA67" s="148"/>
      <c r="AB67" s="148"/>
      <c r="AC67" s="148"/>
      <c r="AD67" s="148"/>
      <c r="AE67" s="148"/>
      <c r="AF67" s="148"/>
      <c r="AG67" s="148"/>
      <c r="AH67" s="148"/>
      <c r="AI67" s="148"/>
      <c r="AJ67" s="148"/>
      <c r="AK67" s="148"/>
    </row>
    <row r="68" spans="1:37">
      <c r="A68" s="77"/>
      <c r="B68" s="296"/>
      <c r="C68" s="315"/>
      <c r="D68" s="315"/>
      <c r="E68" s="315"/>
      <c r="F68" s="315"/>
      <c r="G68" s="315"/>
      <c r="H68" s="315"/>
      <c r="I68" s="315"/>
      <c r="J68" s="315"/>
      <c r="K68" s="315"/>
      <c r="L68" s="315"/>
      <c r="M68" s="315"/>
      <c r="N68" s="315"/>
      <c r="O68" s="315"/>
      <c r="P68" s="315"/>
      <c r="Q68" s="315"/>
      <c r="R68" s="315"/>
      <c r="S68" s="148"/>
      <c r="T68" s="148"/>
      <c r="U68" s="148"/>
      <c r="V68" s="148"/>
      <c r="W68" s="148"/>
      <c r="X68" s="148"/>
      <c r="Y68" s="148"/>
      <c r="Z68" s="148"/>
      <c r="AA68" s="148"/>
      <c r="AB68" s="148"/>
      <c r="AC68" s="148"/>
      <c r="AD68" s="148"/>
      <c r="AE68" s="148"/>
      <c r="AF68" s="148"/>
      <c r="AG68" s="148"/>
      <c r="AH68" s="148"/>
      <c r="AI68" s="148"/>
      <c r="AJ68" s="148"/>
      <c r="AK68" s="148"/>
    </row>
    <row r="69" spans="1:37">
      <c r="A69" s="78" t="s">
        <v>354</v>
      </c>
      <c r="B69" s="297" t="s">
        <v>355</v>
      </c>
      <c r="S69" s="148"/>
      <c r="T69" s="148"/>
      <c r="U69" s="148"/>
      <c r="V69" s="148"/>
      <c r="W69" s="148"/>
      <c r="X69" s="148"/>
      <c r="Y69" s="148"/>
      <c r="Z69" s="148"/>
      <c r="AA69" s="148"/>
      <c r="AB69" s="148"/>
      <c r="AC69" s="148"/>
      <c r="AD69" s="148"/>
      <c r="AE69" s="148"/>
      <c r="AF69" s="148"/>
      <c r="AG69" s="148"/>
      <c r="AH69" s="148"/>
      <c r="AI69" s="148"/>
      <c r="AJ69" s="148"/>
      <c r="AK69" s="148"/>
    </row>
    <row r="70" spans="1:37" ht="25.5">
      <c r="A70" s="69" t="s">
        <v>405</v>
      </c>
      <c r="B70" s="282" t="s">
        <v>356</v>
      </c>
      <c r="C70" s="316">
        <v>3.7064947490356458E-2</v>
      </c>
      <c r="D70" s="316">
        <v>3.6820237223183443E-2</v>
      </c>
      <c r="E70" s="316">
        <v>3.9802848910608299E-2</v>
      </c>
      <c r="F70" s="316">
        <v>4.2242059872889218E-2</v>
      </c>
      <c r="G70" s="316">
        <v>5.2020025329810607E-2</v>
      </c>
      <c r="H70" s="316">
        <v>5.6158143029597145E-2</v>
      </c>
      <c r="I70" s="316">
        <v>6.186592393342432E-2</v>
      </c>
      <c r="J70" s="316">
        <v>6.2198988790229108E-2</v>
      </c>
      <c r="K70" s="316">
        <v>7.3055537269600318E-2</v>
      </c>
      <c r="L70" s="316">
        <v>6.8301933101752046E-2</v>
      </c>
      <c r="M70" s="316">
        <v>6.4262506947418058E-2</v>
      </c>
      <c r="N70" s="316">
        <v>6.5399041749247738E-2</v>
      </c>
      <c r="O70" s="316">
        <v>6.6264938507672594E-2</v>
      </c>
      <c r="P70" s="316">
        <v>6.3519266603802194E-2</v>
      </c>
      <c r="Q70" s="316">
        <v>6.0483889870458975E-2</v>
      </c>
      <c r="R70" s="316">
        <v>6.2368336701677983E-2</v>
      </c>
      <c r="S70" s="148"/>
      <c r="T70" s="148"/>
      <c r="U70" s="148"/>
      <c r="V70" s="148"/>
      <c r="W70" s="148"/>
      <c r="X70" s="148"/>
      <c r="Y70" s="148"/>
      <c r="Z70" s="148"/>
      <c r="AA70" s="148"/>
      <c r="AB70" s="148"/>
      <c r="AC70" s="148"/>
      <c r="AD70" s="148"/>
      <c r="AE70" s="148"/>
      <c r="AF70" s="148"/>
      <c r="AG70" s="148"/>
      <c r="AH70" s="148"/>
      <c r="AI70" s="148"/>
      <c r="AJ70" s="148"/>
      <c r="AK70" s="148"/>
    </row>
    <row r="71" spans="1:37" ht="25.5">
      <c r="A71" s="69" t="s">
        <v>406</v>
      </c>
      <c r="B71" s="282" t="s">
        <v>357</v>
      </c>
      <c r="C71" s="315">
        <v>0.61278609827489694</v>
      </c>
      <c r="D71" s="315">
        <v>0.61003696671068308</v>
      </c>
      <c r="E71" s="315">
        <v>0.57149695064081929</v>
      </c>
      <c r="F71" s="315">
        <v>0.5854919937519717</v>
      </c>
      <c r="G71" s="315">
        <v>0.57117360499943937</v>
      </c>
      <c r="H71" s="315">
        <v>0.49961272352038405</v>
      </c>
      <c r="I71" s="315">
        <v>0.50132872434374476</v>
      </c>
      <c r="J71" s="315">
        <v>0.49494940904813584</v>
      </c>
      <c r="K71" s="315">
        <v>0.5580849993367164</v>
      </c>
      <c r="L71" s="315">
        <v>0.54575204103226316</v>
      </c>
      <c r="M71" s="315">
        <v>0.52735768220259882</v>
      </c>
      <c r="N71" s="315">
        <v>0.51513422181206237</v>
      </c>
      <c r="O71" s="315">
        <v>0.52925547962339703</v>
      </c>
      <c r="P71" s="315">
        <v>0.51813300508037297</v>
      </c>
      <c r="Q71" s="315">
        <v>0.50349244816689287</v>
      </c>
      <c r="R71" s="315">
        <v>0.47864243352765823</v>
      </c>
      <c r="S71" s="148"/>
      <c r="T71" s="148"/>
      <c r="U71" s="148"/>
      <c r="V71" s="148"/>
      <c r="W71" s="148"/>
      <c r="X71" s="148"/>
      <c r="Y71" s="148"/>
      <c r="Z71" s="148"/>
      <c r="AA71" s="148"/>
      <c r="AB71" s="148"/>
      <c r="AC71" s="148"/>
      <c r="AD71" s="148"/>
      <c r="AE71" s="148"/>
      <c r="AF71" s="148"/>
      <c r="AG71" s="148"/>
      <c r="AH71" s="148"/>
      <c r="AI71" s="148"/>
      <c r="AJ71" s="148"/>
      <c r="AK71" s="148"/>
    </row>
    <row r="72" spans="1:37">
      <c r="C72" s="148"/>
      <c r="D72" s="148"/>
      <c r="E72" s="148"/>
      <c r="F72" s="148"/>
      <c r="G72" s="148"/>
      <c r="H72" s="148"/>
      <c r="I72" s="148"/>
      <c r="J72" s="148"/>
      <c r="K72" s="148"/>
      <c r="L72" s="148"/>
      <c r="M72" s="148"/>
      <c r="N72" s="148"/>
      <c r="O72" s="148"/>
      <c r="P72" s="148"/>
      <c r="Q72" s="148"/>
      <c r="R72" s="148"/>
      <c r="S72" s="148"/>
      <c r="T72" s="148"/>
      <c r="U72" s="148"/>
      <c r="V72" s="148"/>
      <c r="W72" s="148"/>
      <c r="X72" s="148"/>
      <c r="Y72" s="148"/>
      <c r="Z72" s="148"/>
      <c r="AA72" s="148"/>
      <c r="AB72" s="148"/>
      <c r="AC72" s="148"/>
      <c r="AD72" s="148"/>
      <c r="AE72" s="148"/>
      <c r="AF72" s="148"/>
      <c r="AG72" s="148"/>
      <c r="AH72" s="148"/>
      <c r="AI72" s="148"/>
      <c r="AJ72" s="148"/>
      <c r="AK72" s="148"/>
    </row>
    <row r="73" spans="1:37">
      <c r="C73" s="148"/>
      <c r="D73" s="148"/>
      <c r="E73" s="148"/>
      <c r="F73" s="148"/>
      <c r="G73" s="148"/>
      <c r="H73" s="148"/>
      <c r="I73" s="148"/>
      <c r="J73" s="148"/>
      <c r="K73" s="148"/>
      <c r="L73" s="148"/>
      <c r="M73" s="148"/>
      <c r="N73" s="148"/>
      <c r="O73" s="148"/>
      <c r="P73" s="148"/>
      <c r="Q73" s="148"/>
      <c r="R73" s="148"/>
      <c r="S73" s="148"/>
      <c r="T73" s="148"/>
      <c r="U73" s="148"/>
      <c r="V73" s="148"/>
      <c r="W73" s="148"/>
      <c r="X73" s="148"/>
      <c r="Y73" s="148"/>
      <c r="Z73" s="148"/>
      <c r="AA73" s="148"/>
      <c r="AB73" s="148"/>
      <c r="AC73" s="148"/>
      <c r="AD73" s="148"/>
      <c r="AE73" s="148"/>
      <c r="AF73" s="148"/>
      <c r="AG73" s="148"/>
      <c r="AH73" s="148"/>
      <c r="AI73" s="148"/>
      <c r="AJ73" s="148"/>
      <c r="AK73" s="148"/>
    </row>
    <row r="74" spans="1:37">
      <c r="C74" s="148"/>
      <c r="D74" s="148"/>
      <c r="E74" s="148"/>
      <c r="F74" s="148"/>
      <c r="G74" s="148"/>
      <c r="H74" s="148"/>
      <c r="I74" s="148"/>
      <c r="J74" s="148"/>
      <c r="K74" s="148"/>
      <c r="L74" s="148"/>
      <c r="M74" s="148"/>
      <c r="N74" s="148"/>
      <c r="O74" s="148"/>
      <c r="P74" s="148"/>
      <c r="Q74" s="148"/>
      <c r="R74" s="148"/>
      <c r="S74" s="148"/>
      <c r="T74" s="148"/>
      <c r="U74" s="148"/>
      <c r="V74" s="148"/>
      <c r="W74" s="148"/>
      <c r="X74" s="148"/>
      <c r="Y74" s="148"/>
      <c r="Z74" s="148"/>
      <c r="AA74" s="148"/>
      <c r="AB74" s="148"/>
      <c r="AC74" s="148"/>
      <c r="AD74" s="148"/>
      <c r="AE74" s="148"/>
      <c r="AF74" s="148"/>
      <c r="AG74" s="148"/>
      <c r="AH74" s="148"/>
      <c r="AI74" s="148"/>
      <c r="AJ74" s="148"/>
      <c r="AK74" s="148"/>
    </row>
    <row r="76" spans="1:37">
      <c r="C76" s="148"/>
      <c r="D76" s="148"/>
      <c r="E76" s="148"/>
      <c r="F76" s="148"/>
      <c r="G76" s="148"/>
      <c r="H76" s="148"/>
      <c r="I76" s="148"/>
      <c r="J76" s="148"/>
      <c r="K76" s="148"/>
      <c r="L76" s="148"/>
      <c r="M76" s="148"/>
      <c r="N76" s="148"/>
      <c r="O76" s="148"/>
      <c r="P76" s="148"/>
      <c r="Q76" s="148"/>
      <c r="R76" s="148"/>
      <c r="S76" s="148"/>
      <c r="T76" s="148"/>
      <c r="U76" s="148"/>
      <c r="V76" s="148"/>
      <c r="W76" s="148"/>
      <c r="X76" s="148"/>
      <c r="Y76" s="148"/>
      <c r="Z76" s="148"/>
      <c r="AA76" s="148"/>
      <c r="AB76" s="148"/>
      <c r="AC76" s="148"/>
      <c r="AD76" s="148"/>
      <c r="AE76" s="148"/>
      <c r="AF76" s="148"/>
      <c r="AG76" s="148"/>
      <c r="AH76" s="148"/>
      <c r="AI76" s="148"/>
      <c r="AJ76" s="148"/>
      <c r="AK76" s="148"/>
    </row>
    <row r="77" spans="1:37" ht="18">
      <c r="A77" s="201" t="s">
        <v>424</v>
      </c>
    </row>
    <row r="79" spans="1:37">
      <c r="A79" s="13" t="s">
        <v>164</v>
      </c>
      <c r="B79" s="13" t="s">
        <v>165</v>
      </c>
    </row>
    <row r="80" spans="1:37" ht="30.6" customHeight="1">
      <c r="A80" s="230" t="s">
        <v>663</v>
      </c>
      <c r="B80" s="230" t="s">
        <v>618</v>
      </c>
      <c r="C80" s="194" t="s">
        <v>11</v>
      </c>
      <c r="D80" s="194" t="s">
        <v>10</v>
      </c>
      <c r="E80" s="194" t="s">
        <v>9</v>
      </c>
      <c r="F80" s="194" t="s">
        <v>8</v>
      </c>
      <c r="G80" s="194" t="s">
        <v>7</v>
      </c>
      <c r="H80" s="194" t="s">
        <v>6</v>
      </c>
      <c r="I80" s="194" t="s">
        <v>349</v>
      </c>
      <c r="J80" s="194" t="s">
        <v>360</v>
      </c>
      <c r="K80" s="194" t="s">
        <v>380</v>
      </c>
      <c r="L80" s="194" t="s">
        <v>397</v>
      </c>
      <c r="M80" s="194" t="s">
        <v>407</v>
      </c>
      <c r="N80" s="194" t="s">
        <v>414</v>
      </c>
      <c r="O80" s="194" t="s">
        <v>416</v>
      </c>
      <c r="P80" s="194" t="s">
        <v>418</v>
      </c>
      <c r="Q80" s="194" t="s">
        <v>422</v>
      </c>
      <c r="R80" s="194" t="s">
        <v>426</v>
      </c>
      <c r="S80" s="194" t="s">
        <v>428</v>
      </c>
      <c r="T80" s="194">
        <v>43281</v>
      </c>
      <c r="U80" s="194">
        <v>43373</v>
      </c>
      <c r="V80" s="194">
        <v>43464</v>
      </c>
      <c r="W80" s="194">
        <v>43555</v>
      </c>
      <c r="X80" s="194">
        <v>43646</v>
      </c>
      <c r="Y80" s="194">
        <v>43738</v>
      </c>
      <c r="Z80" s="194">
        <v>43830</v>
      </c>
      <c r="AA80" s="194">
        <v>43921</v>
      </c>
      <c r="AB80" s="194">
        <v>44012</v>
      </c>
      <c r="AC80" s="194">
        <v>44104</v>
      </c>
      <c r="AD80" s="194">
        <v>44196</v>
      </c>
      <c r="AE80" s="194">
        <v>44286</v>
      </c>
      <c r="AF80" s="194">
        <v>44377</v>
      </c>
      <c r="AG80" s="194">
        <v>44469</v>
      </c>
      <c r="AH80" s="194">
        <v>44561</v>
      </c>
      <c r="AI80" s="194">
        <v>44651</v>
      </c>
      <c r="AJ80" s="194">
        <v>44742</v>
      </c>
      <c r="AK80" s="194">
        <v>44834</v>
      </c>
    </row>
    <row r="81" spans="1:37">
      <c r="A81" s="77"/>
      <c r="B81" s="223"/>
    </row>
    <row r="82" spans="1:37" ht="25.5">
      <c r="A82" s="78" t="s">
        <v>265</v>
      </c>
      <c r="B82" s="218" t="s">
        <v>266</v>
      </c>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row>
    <row r="83" spans="1:37">
      <c r="A83" s="69" t="s">
        <v>259</v>
      </c>
      <c r="B83" s="211" t="s">
        <v>267</v>
      </c>
      <c r="C83" s="24">
        <v>27728278</v>
      </c>
      <c r="D83" s="24">
        <v>30280945</v>
      </c>
      <c r="E83" s="24">
        <v>31181911</v>
      </c>
      <c r="F83" s="24">
        <v>31062312</v>
      </c>
      <c r="G83" s="24">
        <v>31365551</v>
      </c>
      <c r="H83" s="24">
        <v>52194582</v>
      </c>
      <c r="I83" s="24">
        <v>52950518</v>
      </c>
      <c r="J83" s="24">
        <v>55275643</v>
      </c>
      <c r="K83" s="24">
        <v>55730776</v>
      </c>
      <c r="L83" s="24">
        <v>56601313</v>
      </c>
      <c r="M83" s="24">
        <v>57098367</v>
      </c>
      <c r="N83" s="24">
        <v>58077227</v>
      </c>
      <c r="O83" s="24">
        <v>58663643</v>
      </c>
      <c r="P83" s="24">
        <v>58858222</v>
      </c>
      <c r="Q83" s="24">
        <v>59359615</v>
      </c>
      <c r="R83" s="24">
        <v>55752348</v>
      </c>
      <c r="S83" s="24">
        <v>52910449</v>
      </c>
      <c r="T83" s="24">
        <v>53444089</v>
      </c>
      <c r="U83" s="24">
        <v>54374021</v>
      </c>
      <c r="V83" s="24">
        <v>74054662</v>
      </c>
      <c r="W83" s="24">
        <v>75311732</v>
      </c>
      <c r="X83" s="24">
        <v>73990743</v>
      </c>
      <c r="Y83" s="24">
        <v>75550387</v>
      </c>
      <c r="Z83" s="24">
        <v>75064852</v>
      </c>
      <c r="AA83" s="24">
        <v>78468008</v>
      </c>
      <c r="AB83" s="24">
        <v>78030582.278376982</v>
      </c>
      <c r="AC83" s="24">
        <v>77683267</v>
      </c>
      <c r="AD83" s="24">
        <v>77284074</v>
      </c>
      <c r="AE83" s="24">
        <v>78621632</v>
      </c>
      <c r="AF83" s="24">
        <v>81625403</v>
      </c>
      <c r="AG83" s="24">
        <v>85347493</v>
      </c>
      <c r="AH83" s="24">
        <v>88042967</v>
      </c>
      <c r="AI83" s="24">
        <v>91237428</v>
      </c>
      <c r="AJ83" s="24">
        <v>93744332</v>
      </c>
      <c r="AK83" s="24">
        <v>95232155</v>
      </c>
    </row>
    <row r="84" spans="1:37" ht="15.75" thickBot="1">
      <c r="A84" s="69" t="s">
        <v>261</v>
      </c>
      <c r="B84" s="211" t="s">
        <v>262</v>
      </c>
      <c r="C84" s="75">
        <v>-1269891</v>
      </c>
      <c r="D84" s="75">
        <v>-1362248</v>
      </c>
      <c r="E84" s="75">
        <v>-1387772</v>
      </c>
      <c r="F84" s="75">
        <v>-1430389</v>
      </c>
      <c r="G84" s="75">
        <v>-1488286</v>
      </c>
      <c r="H84" s="75">
        <v>-2659921</v>
      </c>
      <c r="I84" s="75">
        <v>-2748888</v>
      </c>
      <c r="J84" s="75">
        <v>-3006099</v>
      </c>
      <c r="K84" s="75">
        <v>-3017621</v>
      </c>
      <c r="L84" s="75">
        <v>-2925543</v>
      </c>
      <c r="M84" s="75">
        <v>-2886566</v>
      </c>
      <c r="N84" s="75">
        <v>-3001356</v>
      </c>
      <c r="O84" s="75">
        <v>-2778821</v>
      </c>
      <c r="P84" s="75">
        <v>-2817640</v>
      </c>
      <c r="Q84" s="75">
        <v>-2812828</v>
      </c>
      <c r="R84" s="75">
        <v>-2784780</v>
      </c>
      <c r="S84" s="75">
        <v>-3410091</v>
      </c>
      <c r="T84" s="75">
        <v>-2823437</v>
      </c>
      <c r="U84" s="75">
        <v>-2702511</v>
      </c>
      <c r="V84" s="75">
        <v>-3056961</v>
      </c>
      <c r="W84" s="75">
        <v>-3100837</v>
      </c>
      <c r="X84" s="75">
        <v>-3133555</v>
      </c>
      <c r="Y84" s="75">
        <v>-3354175</v>
      </c>
      <c r="Z84" s="75">
        <v>-3228209</v>
      </c>
      <c r="AA84" s="75">
        <v>-3490053</v>
      </c>
      <c r="AB84" s="75">
        <v>-3690723</v>
      </c>
      <c r="AC84" s="75">
        <v>-3721385</v>
      </c>
      <c r="AD84" s="75">
        <v>-3186805</v>
      </c>
      <c r="AE84" s="75">
        <v>-3214277</v>
      </c>
      <c r="AF84" s="75">
        <v>-3119681</v>
      </c>
      <c r="AG84" s="75">
        <v>-3183396</v>
      </c>
      <c r="AH84" s="75">
        <v>-2962513</v>
      </c>
      <c r="AI84" s="75">
        <v>-3056284</v>
      </c>
      <c r="AJ84" s="75">
        <v>-3035443</v>
      </c>
      <c r="AK84" s="75">
        <v>-3145587</v>
      </c>
    </row>
    <row r="85" spans="1:37" ht="15.75" thickTop="1">
      <c r="A85" s="80" t="s">
        <v>263</v>
      </c>
      <c r="B85" s="218" t="s">
        <v>268</v>
      </c>
      <c r="C85" s="25">
        <v>26458387</v>
      </c>
      <c r="D85" s="25">
        <v>28918697</v>
      </c>
      <c r="E85" s="25">
        <v>29794139</v>
      </c>
      <c r="F85" s="25">
        <v>29631923</v>
      </c>
      <c r="G85" s="25">
        <v>29877265</v>
      </c>
      <c r="H85" s="25">
        <v>49534661</v>
      </c>
      <c r="I85" s="25">
        <v>50201630</v>
      </c>
      <c r="J85" s="25">
        <v>52269544</v>
      </c>
      <c r="K85" s="25">
        <v>52713155</v>
      </c>
      <c r="L85" s="25">
        <v>53675770</v>
      </c>
      <c r="M85" s="25">
        <v>54211801</v>
      </c>
      <c r="N85" s="25">
        <v>55075871</v>
      </c>
      <c r="O85" s="25">
        <v>55884822</v>
      </c>
      <c r="P85" s="25">
        <v>56040582</v>
      </c>
      <c r="Q85" s="25">
        <v>56546787</v>
      </c>
      <c r="R85" s="25">
        <v>52967568</v>
      </c>
      <c r="S85" s="25">
        <v>49500358</v>
      </c>
      <c r="T85" s="25">
        <v>50620652</v>
      </c>
      <c r="U85" s="25">
        <v>51671510</v>
      </c>
      <c r="V85" s="25">
        <v>70997701</v>
      </c>
      <c r="W85" s="25">
        <v>72210895</v>
      </c>
      <c r="X85" s="25">
        <v>70857188</v>
      </c>
      <c r="Y85" s="25">
        <v>72196212</v>
      </c>
      <c r="Z85" s="25">
        <v>71836643</v>
      </c>
      <c r="AA85" s="25">
        <v>74977955</v>
      </c>
      <c r="AB85" s="25">
        <v>74339859.278376982</v>
      </c>
      <c r="AC85" s="25">
        <v>73961882</v>
      </c>
      <c r="AD85" s="25">
        <v>74097269</v>
      </c>
      <c r="AE85" s="25">
        <v>75407355</v>
      </c>
      <c r="AF85" s="25">
        <v>78505722</v>
      </c>
      <c r="AG85" s="25">
        <v>82164097</v>
      </c>
      <c r="AH85" s="25">
        <v>85080454</v>
      </c>
      <c r="AI85" s="25">
        <v>88181144</v>
      </c>
      <c r="AJ85" s="25">
        <v>90708889</v>
      </c>
      <c r="AK85" s="25">
        <v>92086568</v>
      </c>
    </row>
    <row r="86" spans="1:37">
      <c r="A86" s="77"/>
      <c r="B86" s="223"/>
    </row>
    <row r="87" spans="1:37" ht="25.5">
      <c r="A87" s="81" t="s">
        <v>403</v>
      </c>
      <c r="B87" s="224" t="s">
        <v>269</v>
      </c>
    </row>
    <row r="88" spans="1:37">
      <c r="A88" s="73" t="s">
        <v>270</v>
      </c>
      <c r="B88" s="211" t="s">
        <v>271</v>
      </c>
      <c r="C88" s="24">
        <v>25526978</v>
      </c>
      <c r="D88" s="24">
        <v>27985226</v>
      </c>
      <c r="E88" s="24">
        <v>28870334</v>
      </c>
      <c r="F88" s="24">
        <v>28609345</v>
      </c>
      <c r="G88" s="24">
        <v>28913351</v>
      </c>
      <c r="H88" s="24">
        <v>48241427</v>
      </c>
      <c r="I88" s="24">
        <v>48939745</v>
      </c>
      <c r="J88" s="24">
        <v>51073521</v>
      </c>
      <c r="K88" s="24">
        <v>51450875</v>
      </c>
      <c r="L88" s="24">
        <v>52291498</v>
      </c>
      <c r="M88" s="24">
        <v>52867095</v>
      </c>
      <c r="N88" s="24">
        <v>53592870</v>
      </c>
      <c r="O88" s="24">
        <v>54461767</v>
      </c>
      <c r="P88" s="24">
        <v>54611931</v>
      </c>
      <c r="Q88" s="24">
        <v>55149676</v>
      </c>
      <c r="R88" s="24">
        <v>51629424</v>
      </c>
      <c r="S88" s="24">
        <v>48843285</v>
      </c>
      <c r="T88" s="24">
        <v>49974866</v>
      </c>
      <c r="U88" s="24">
        <v>51024327</v>
      </c>
      <c r="V88" s="24">
        <v>69897074</v>
      </c>
      <c r="W88" s="24">
        <v>71240562</v>
      </c>
      <c r="X88" s="24">
        <v>69906645</v>
      </c>
      <c r="Y88" s="24">
        <v>71249514</v>
      </c>
      <c r="Z88" s="24">
        <v>70784876</v>
      </c>
      <c r="AA88" s="24">
        <v>73975112</v>
      </c>
      <c r="AB88" s="24">
        <v>73310795.278376982</v>
      </c>
      <c r="AC88" s="24">
        <v>72880832</v>
      </c>
      <c r="AD88" s="24">
        <v>73134823</v>
      </c>
      <c r="AE88" s="24">
        <v>74460792</v>
      </c>
      <c r="AF88" s="24">
        <v>77704971</v>
      </c>
      <c r="AG88" s="24">
        <v>81578230</v>
      </c>
      <c r="AH88" s="24">
        <v>84836248</v>
      </c>
      <c r="AI88" s="24">
        <v>88111575</v>
      </c>
      <c r="AJ88" s="24">
        <v>90778949</v>
      </c>
      <c r="AK88" s="24">
        <v>92112581</v>
      </c>
    </row>
    <row r="89" spans="1:37">
      <c r="A89" s="73" t="s">
        <v>400</v>
      </c>
      <c r="B89" s="211" t="s">
        <v>404</v>
      </c>
      <c r="C89" s="23">
        <v>-106837</v>
      </c>
      <c r="D89" s="23">
        <v>-117573</v>
      </c>
      <c r="E89" s="23">
        <v>-117426</v>
      </c>
      <c r="F89" s="23">
        <v>-151524</v>
      </c>
      <c r="G89" s="23">
        <v>-220448</v>
      </c>
      <c r="H89" s="23">
        <v>-306729</v>
      </c>
      <c r="I89" s="23">
        <v>-304630</v>
      </c>
      <c r="J89" s="23">
        <v>-318483</v>
      </c>
      <c r="K89" s="23">
        <v>-311783</v>
      </c>
      <c r="L89" s="23">
        <v>-303397</v>
      </c>
      <c r="M89" s="23">
        <v>-313280</v>
      </c>
      <c r="N89" s="23">
        <v>-315261</v>
      </c>
      <c r="O89" s="23">
        <v>-325801</v>
      </c>
      <c r="P89" s="23">
        <v>-305203</v>
      </c>
      <c r="Q89" s="23">
        <v>-306623</v>
      </c>
      <c r="R89" s="23">
        <v>-290118</v>
      </c>
      <c r="S89" s="23">
        <v>-683513</v>
      </c>
      <c r="T89" s="23">
        <v>-712856</v>
      </c>
      <c r="U89" s="23">
        <v>-735968</v>
      </c>
      <c r="V89" s="23">
        <v>-1019649</v>
      </c>
      <c r="W89" s="23">
        <v>-1035874</v>
      </c>
      <c r="X89" s="23">
        <v>-1007643</v>
      </c>
      <c r="Y89" s="23">
        <v>-1047065</v>
      </c>
      <c r="Z89" s="23">
        <v>-943899</v>
      </c>
      <c r="AA89" s="23">
        <v>-1032609</v>
      </c>
      <c r="AB89" s="23">
        <v>-1054113</v>
      </c>
      <c r="AC89" s="23">
        <v>-1032667</v>
      </c>
      <c r="AD89" s="23">
        <v>-1099866</v>
      </c>
      <c r="AE89" s="23">
        <v>-1132094</v>
      </c>
      <c r="AF89" s="23">
        <v>-1178055</v>
      </c>
      <c r="AG89" s="23">
        <v>-1099692</v>
      </c>
      <c r="AH89" s="23">
        <v>-1123186</v>
      </c>
      <c r="AI89" s="23">
        <v>-1254362</v>
      </c>
      <c r="AJ89" s="23">
        <v>-1233750</v>
      </c>
      <c r="AK89" s="23">
        <v>-1228899</v>
      </c>
    </row>
    <row r="90" spans="1:37">
      <c r="A90" s="82" t="s">
        <v>272</v>
      </c>
      <c r="B90" s="218" t="s">
        <v>273</v>
      </c>
      <c r="C90" s="25">
        <v>25420141</v>
      </c>
      <c r="D90" s="25">
        <v>27867653</v>
      </c>
      <c r="E90" s="25">
        <v>28752908</v>
      </c>
      <c r="F90" s="25">
        <v>28457821</v>
      </c>
      <c r="G90" s="25">
        <v>28692903</v>
      </c>
      <c r="H90" s="25">
        <v>47934698</v>
      </c>
      <c r="I90" s="25">
        <v>48635115</v>
      </c>
      <c r="J90" s="25">
        <v>50755038</v>
      </c>
      <c r="K90" s="25">
        <v>51139092</v>
      </c>
      <c r="L90" s="25">
        <v>51988101</v>
      </c>
      <c r="M90" s="25">
        <v>52553815</v>
      </c>
      <c r="N90" s="25">
        <v>53277609</v>
      </c>
      <c r="O90" s="25">
        <v>54135966</v>
      </c>
      <c r="P90" s="25">
        <v>54306728</v>
      </c>
      <c r="Q90" s="25">
        <v>54843053</v>
      </c>
      <c r="R90" s="25">
        <v>51339306</v>
      </c>
      <c r="S90" s="25">
        <v>48159772</v>
      </c>
      <c r="T90" s="25">
        <v>49262010</v>
      </c>
      <c r="U90" s="25">
        <v>50288359</v>
      </c>
      <c r="V90" s="25">
        <v>68877425</v>
      </c>
      <c r="W90" s="25">
        <v>70204688</v>
      </c>
      <c r="X90" s="25">
        <v>68899002</v>
      </c>
      <c r="Y90" s="25">
        <v>70202449</v>
      </c>
      <c r="Z90" s="25">
        <v>69840977</v>
      </c>
      <c r="AA90" s="25">
        <v>72942503</v>
      </c>
      <c r="AB90" s="25">
        <v>72256682.278376982</v>
      </c>
      <c r="AC90" s="25">
        <v>71848165</v>
      </c>
      <c r="AD90" s="25">
        <v>72034957</v>
      </c>
      <c r="AE90" s="25">
        <v>73328698</v>
      </c>
      <c r="AF90" s="25">
        <v>76526916</v>
      </c>
      <c r="AG90" s="25">
        <v>80478538</v>
      </c>
      <c r="AH90" s="25">
        <v>83713062</v>
      </c>
      <c r="AI90" s="25">
        <v>86857213</v>
      </c>
      <c r="AJ90" s="25">
        <v>89545199</v>
      </c>
      <c r="AK90" s="25">
        <v>90883682</v>
      </c>
    </row>
    <row r="91" spans="1:37">
      <c r="A91" s="77"/>
      <c r="B91" s="223"/>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row>
    <row r="92" spans="1:37" ht="25.5">
      <c r="A92" s="78" t="s">
        <v>402</v>
      </c>
      <c r="B92" s="224" t="s">
        <v>353</v>
      </c>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row>
    <row r="93" spans="1:37">
      <c r="A93" s="69" t="s">
        <v>270</v>
      </c>
      <c r="B93" s="211" t="s">
        <v>271</v>
      </c>
      <c r="C93" s="24">
        <v>2201300</v>
      </c>
      <c r="D93" s="24">
        <v>2295719</v>
      </c>
      <c r="E93" s="24">
        <v>2311577</v>
      </c>
      <c r="F93" s="24">
        <v>2452967</v>
      </c>
      <c r="G93" s="24">
        <v>2452200</v>
      </c>
      <c r="H93" s="24">
        <v>3953155</v>
      </c>
      <c r="I93" s="24">
        <v>4010773</v>
      </c>
      <c r="J93" s="24">
        <v>4202122</v>
      </c>
      <c r="K93" s="24">
        <v>4279901</v>
      </c>
      <c r="L93" s="24">
        <v>4309815</v>
      </c>
      <c r="M93" s="24">
        <v>4231272</v>
      </c>
      <c r="N93" s="24">
        <v>4484357</v>
      </c>
      <c r="O93" s="24">
        <v>4201876</v>
      </c>
      <c r="P93" s="24">
        <v>4246291</v>
      </c>
      <c r="Q93" s="24">
        <v>4209939</v>
      </c>
      <c r="R93" s="24">
        <v>4122924</v>
      </c>
      <c r="S93" s="24">
        <v>4067164</v>
      </c>
      <c r="T93" s="24">
        <v>3469223</v>
      </c>
      <c r="U93" s="24">
        <v>3349694</v>
      </c>
      <c r="V93" s="24">
        <v>4157588</v>
      </c>
      <c r="W93" s="24">
        <v>4071170</v>
      </c>
      <c r="X93" s="24">
        <v>4084098</v>
      </c>
      <c r="Y93" s="24">
        <v>4300873</v>
      </c>
      <c r="Z93" s="24">
        <v>4279976</v>
      </c>
      <c r="AA93" s="24">
        <v>4492896</v>
      </c>
      <c r="AB93" s="24">
        <v>4719787</v>
      </c>
      <c r="AC93" s="24">
        <v>4802435</v>
      </c>
      <c r="AD93" s="24">
        <v>4149251</v>
      </c>
      <c r="AE93" s="24">
        <v>4160840</v>
      </c>
      <c r="AF93" s="24">
        <v>3920432</v>
      </c>
      <c r="AG93" s="24">
        <v>3769263</v>
      </c>
      <c r="AH93" s="24">
        <v>3206719</v>
      </c>
      <c r="AI93" s="24">
        <v>3125853</v>
      </c>
      <c r="AJ93" s="24">
        <v>2965383</v>
      </c>
      <c r="AK93" s="24">
        <v>3119574</v>
      </c>
    </row>
    <row r="94" spans="1:37">
      <c r="A94" s="69" t="s">
        <v>400</v>
      </c>
      <c r="B94" s="211" t="s">
        <v>401</v>
      </c>
      <c r="C94" s="23">
        <v>-1163054</v>
      </c>
      <c r="D94" s="23">
        <v>-1244675</v>
      </c>
      <c r="E94" s="23">
        <v>-1270346</v>
      </c>
      <c r="F94" s="23">
        <v>-1278865</v>
      </c>
      <c r="G94" s="23">
        <v>-1267838</v>
      </c>
      <c r="H94" s="23">
        <v>-2353192</v>
      </c>
      <c r="I94" s="23">
        <v>-2444258</v>
      </c>
      <c r="J94" s="23">
        <v>-2687616</v>
      </c>
      <c r="K94" s="23">
        <v>-2705838</v>
      </c>
      <c r="L94" s="23">
        <v>-2622146</v>
      </c>
      <c r="M94" s="23">
        <v>-2573286</v>
      </c>
      <c r="N94" s="23">
        <v>-2686095</v>
      </c>
      <c r="O94" s="23">
        <v>-2453020</v>
      </c>
      <c r="P94" s="23">
        <v>-2512437</v>
      </c>
      <c r="Q94" s="23">
        <v>-2506205</v>
      </c>
      <c r="R94" s="23">
        <v>-2494662</v>
      </c>
      <c r="S94" s="23">
        <v>-2726578</v>
      </c>
      <c r="T94" s="23">
        <v>-2110581</v>
      </c>
      <c r="U94" s="23">
        <v>-1966543</v>
      </c>
      <c r="V94" s="23">
        <v>-2037312</v>
      </c>
      <c r="W94" s="23">
        <v>-2064963</v>
      </c>
      <c r="X94" s="23">
        <v>-2125912</v>
      </c>
      <c r="Y94" s="23">
        <v>-2307110</v>
      </c>
      <c r="Z94" s="23">
        <v>-2284310</v>
      </c>
      <c r="AA94" s="23">
        <v>-2457444</v>
      </c>
      <c r="AB94" s="23">
        <v>-2636610</v>
      </c>
      <c r="AC94" s="23">
        <v>-2688718</v>
      </c>
      <c r="AD94" s="23">
        <v>-2086939</v>
      </c>
      <c r="AE94" s="23">
        <v>-2082183</v>
      </c>
      <c r="AF94" s="23">
        <v>-1941626</v>
      </c>
      <c r="AG94" s="23">
        <v>-2083704</v>
      </c>
      <c r="AH94" s="23">
        <v>-1839327</v>
      </c>
      <c r="AI94" s="23">
        <v>-1801922</v>
      </c>
      <c r="AJ94" s="23">
        <v>-1801693</v>
      </c>
      <c r="AK94" s="23">
        <v>-1916688</v>
      </c>
    </row>
    <row r="95" spans="1:37">
      <c r="A95" s="80" t="s">
        <v>272</v>
      </c>
      <c r="B95" s="218" t="s">
        <v>273</v>
      </c>
      <c r="C95" s="25">
        <v>1038246</v>
      </c>
      <c r="D95" s="25">
        <v>1051044</v>
      </c>
      <c r="E95" s="25">
        <v>1041231</v>
      </c>
      <c r="F95" s="25">
        <v>1174102</v>
      </c>
      <c r="G95" s="25">
        <v>1184362</v>
      </c>
      <c r="H95" s="25">
        <v>1599963</v>
      </c>
      <c r="I95" s="25">
        <v>1566515</v>
      </c>
      <c r="J95" s="25">
        <v>1514506</v>
      </c>
      <c r="K95" s="25">
        <v>1574063</v>
      </c>
      <c r="L95" s="25">
        <v>1687669</v>
      </c>
      <c r="M95" s="25">
        <v>1657986</v>
      </c>
      <c r="N95" s="25">
        <v>1798262</v>
      </c>
      <c r="O95" s="25">
        <v>1748856</v>
      </c>
      <c r="P95" s="25">
        <v>1733854</v>
      </c>
      <c r="Q95" s="25">
        <v>1703734</v>
      </c>
      <c r="R95" s="25">
        <v>1628262</v>
      </c>
      <c r="S95" s="25">
        <v>1340586</v>
      </c>
      <c r="T95" s="25">
        <v>1358642</v>
      </c>
      <c r="U95" s="25">
        <v>1383151</v>
      </c>
      <c r="V95" s="25">
        <v>2120276</v>
      </c>
      <c r="W95" s="25">
        <v>2006207</v>
      </c>
      <c r="X95" s="25">
        <v>1958186</v>
      </c>
      <c r="Y95" s="25">
        <v>1993763</v>
      </c>
      <c r="Z95" s="25">
        <v>1995666</v>
      </c>
      <c r="AA95" s="25">
        <v>2035452</v>
      </c>
      <c r="AB95" s="25">
        <v>2083177</v>
      </c>
      <c r="AC95" s="25">
        <v>2113717</v>
      </c>
      <c r="AD95" s="25">
        <v>2062312</v>
      </c>
      <c r="AE95" s="25">
        <v>2078657</v>
      </c>
      <c r="AF95" s="25">
        <v>1978806</v>
      </c>
      <c r="AG95" s="25">
        <v>1685559</v>
      </c>
      <c r="AH95" s="25">
        <v>1367392</v>
      </c>
      <c r="AI95" s="25">
        <v>1323931</v>
      </c>
      <c r="AJ95" s="25">
        <v>1163690</v>
      </c>
      <c r="AK95" s="25">
        <v>1202886</v>
      </c>
    </row>
    <row r="96" spans="1:37">
      <c r="A96" s="77"/>
      <c r="B96" s="223"/>
    </row>
    <row r="97" spans="1:37">
      <c r="A97" s="78" t="s">
        <v>354</v>
      </c>
      <c r="B97" s="224" t="s">
        <v>355</v>
      </c>
    </row>
    <row r="98" spans="1:37" ht="25.5">
      <c r="A98" s="69" t="s">
        <v>405</v>
      </c>
      <c r="B98" s="211" t="s">
        <v>356</v>
      </c>
      <c r="C98" s="110">
        <v>7.9388269260716446E-2</v>
      </c>
      <c r="D98" s="110">
        <v>7.5813981366829861E-2</v>
      </c>
      <c r="E98" s="110">
        <v>7.4131986330151473E-2</v>
      </c>
      <c r="F98" s="110">
        <v>7.896923448582964E-2</v>
      </c>
      <c r="G98" s="110">
        <v>7.8181314270551153E-2</v>
      </c>
      <c r="H98" s="110">
        <v>7.5738799862407169E-2</v>
      </c>
      <c r="I98" s="110">
        <v>7.5745680146131908E-2</v>
      </c>
      <c r="J98" s="110">
        <v>7.6021223308067168E-2</v>
      </c>
      <c r="K98" s="110">
        <v>7.6796005855005497E-2</v>
      </c>
      <c r="L98" s="110">
        <v>7.614337497789142E-2</v>
      </c>
      <c r="M98" s="110">
        <v>7.4104956451731804E-2</v>
      </c>
      <c r="N98" s="110">
        <v>7.7213689971802543E-2</v>
      </c>
      <c r="O98" s="110">
        <v>7.162657798118674E-2</v>
      </c>
      <c r="P98" s="110">
        <v>7.2144398109749222E-2</v>
      </c>
      <c r="Q98" s="110">
        <v>7.0922612958321918E-2</v>
      </c>
      <c r="R98" s="110">
        <v>7.3950679171395611E-2</v>
      </c>
      <c r="S98" s="110">
        <v>7.6868824152295512E-2</v>
      </c>
      <c r="T98" s="110">
        <v>6.4913128185232982E-2</v>
      </c>
      <c r="U98" s="110">
        <v>6.1604676983517549E-2</v>
      </c>
      <c r="V98" s="110">
        <v>5.6142150780459983E-2</v>
      </c>
      <c r="W98" s="110">
        <v>5.405758029837901E-2</v>
      </c>
      <c r="X98" s="110">
        <v>5.5197418412192452E-2</v>
      </c>
      <c r="Y98" s="110">
        <v>5.6927213357623171E-2</v>
      </c>
      <c r="Z98" s="110">
        <v>5.701704440848028E-2</v>
      </c>
      <c r="AA98" s="110">
        <v>5.7257678823706089E-2</v>
      </c>
      <c r="AB98" s="110">
        <v>6.048637421622699E-2</v>
      </c>
      <c r="AC98" s="110">
        <v>6.1820713590740206E-2</v>
      </c>
      <c r="AD98" s="110">
        <v>5.3688305820937962E-2</v>
      </c>
      <c r="AE98" s="110">
        <v>5.2922330587083212E-2</v>
      </c>
      <c r="AF98" s="110">
        <v>4.8029557661111943E-2</v>
      </c>
      <c r="AG98" s="110">
        <v>4.4163722536056216E-2</v>
      </c>
      <c r="AH98" s="110">
        <v>3.6422205080844219E-2</v>
      </c>
      <c r="AI98" s="110">
        <v>3.4260643559570751E-2</v>
      </c>
      <c r="AJ98" s="110">
        <v>3.163266446871689E-2</v>
      </c>
      <c r="AK98" s="110">
        <v>3.2757570171545528E-2</v>
      </c>
    </row>
    <row r="99" spans="1:37" ht="25.5">
      <c r="A99" s="69" t="s">
        <v>406</v>
      </c>
      <c r="B99" s="211" t="s">
        <v>357</v>
      </c>
      <c r="C99" s="26">
        <v>0.5283487030391133</v>
      </c>
      <c r="D99" s="26">
        <v>0.54217219093451763</v>
      </c>
      <c r="E99" s="26">
        <v>0.5495581587807804</v>
      </c>
      <c r="F99" s="26">
        <v>0.5213543435358079</v>
      </c>
      <c r="G99" s="26">
        <v>0.51702063453225677</v>
      </c>
      <c r="H99" s="26">
        <v>0.59526934815356347</v>
      </c>
      <c r="I99" s="26">
        <v>0.60942317104458421</v>
      </c>
      <c r="J99" s="26">
        <v>0.63958542850493161</v>
      </c>
      <c r="K99" s="26">
        <v>0.63221976396182999</v>
      </c>
      <c r="L99" s="26">
        <v>0.60841265808393163</v>
      </c>
      <c r="M99" s="26">
        <v>0.60815896496372723</v>
      </c>
      <c r="N99" s="26">
        <v>0.59899223010121627</v>
      </c>
      <c r="O99" s="26">
        <v>0.58379162069513713</v>
      </c>
      <c r="P99" s="26">
        <v>0.5916780079368088</v>
      </c>
      <c r="Q99" s="26">
        <v>0.59530672534685181</v>
      </c>
      <c r="R99" s="26">
        <v>0.60507106121771825</v>
      </c>
      <c r="S99" s="26">
        <v>0.67038801484277499</v>
      </c>
      <c r="T99" s="26">
        <v>0.60837282584601793</v>
      </c>
      <c r="U99" s="26">
        <v>0.58708138713566071</v>
      </c>
      <c r="V99" s="26">
        <v>0.49002258039998192</v>
      </c>
      <c r="W99" s="26">
        <v>0.50721610740892664</v>
      </c>
      <c r="X99" s="26">
        <v>0.52053403223918726</v>
      </c>
      <c r="Y99" s="26">
        <v>0.53642830188196677</v>
      </c>
      <c r="Z99" s="26">
        <v>0.53372028254364046</v>
      </c>
      <c r="AA99" s="26">
        <v>0.54696213756116319</v>
      </c>
      <c r="AB99" s="26">
        <v>0.55862902287751548</v>
      </c>
      <c r="AC99" s="26">
        <v>0.55986556819613387</v>
      </c>
      <c r="AD99" s="26">
        <v>0.50296764403985206</v>
      </c>
      <c r="AE99" s="26">
        <v>0.50042371251958739</v>
      </c>
      <c r="AF99" s="26">
        <v>0.49525817562962449</v>
      </c>
      <c r="AG99" s="26">
        <v>0.55281470144163458</v>
      </c>
      <c r="AH99" s="26">
        <v>0.57358533753659113</v>
      </c>
      <c r="AI99" s="26">
        <v>0.57645769010890791</v>
      </c>
      <c r="AJ99" s="26">
        <v>0.60757514290734116</v>
      </c>
      <c r="AK99" s="26">
        <v>0.61440696710512399</v>
      </c>
    </row>
    <row r="103" spans="1:37">
      <c r="A103" s="313" t="s">
        <v>616</v>
      </c>
      <c r="B103" s="313" t="s">
        <v>617</v>
      </c>
    </row>
    <row r="104" spans="1:37" ht="30">
      <c r="A104" s="230" t="s">
        <v>663</v>
      </c>
      <c r="B104" s="230" t="s">
        <v>618</v>
      </c>
      <c r="V104" s="194">
        <v>43465</v>
      </c>
      <c r="W104" s="194">
        <v>43555</v>
      </c>
      <c r="X104" s="194">
        <v>43646</v>
      </c>
      <c r="Y104" s="194">
        <v>43738</v>
      </c>
      <c r="Z104" s="194">
        <v>43830</v>
      </c>
      <c r="AA104" s="194">
        <v>43921</v>
      </c>
      <c r="AB104" s="194">
        <v>44012</v>
      </c>
      <c r="AC104" s="194">
        <v>44104</v>
      </c>
      <c r="AD104" s="194">
        <v>44196</v>
      </c>
      <c r="AE104" s="194">
        <v>44286</v>
      </c>
      <c r="AF104" s="194">
        <v>44377</v>
      </c>
      <c r="AG104" s="194">
        <v>44469</v>
      </c>
      <c r="AH104" s="194">
        <v>44561</v>
      </c>
      <c r="AI104" s="194">
        <v>44651</v>
      </c>
      <c r="AJ104" s="194">
        <v>44742</v>
      </c>
      <c r="AK104" s="194">
        <v>44834</v>
      </c>
    </row>
    <row r="105" spans="1:37">
      <c r="A105" s="77"/>
      <c r="B105" s="223"/>
    </row>
    <row r="106" spans="1:37" ht="25.5">
      <c r="A106" s="78" t="s">
        <v>619</v>
      </c>
      <c r="B106" s="218" t="s">
        <v>620</v>
      </c>
      <c r="V106" s="79"/>
      <c r="W106" s="79"/>
      <c r="X106" s="79"/>
      <c r="Y106" s="79"/>
      <c r="Z106" s="79"/>
      <c r="AA106" s="79"/>
      <c r="AB106" s="79"/>
      <c r="AC106" s="79"/>
      <c r="AD106" s="79"/>
      <c r="AE106" s="79"/>
      <c r="AF106" s="79"/>
      <c r="AG106" s="79"/>
      <c r="AH106" s="79"/>
      <c r="AI106" s="79"/>
      <c r="AJ106" s="79"/>
      <c r="AK106" s="79"/>
    </row>
    <row r="107" spans="1:37">
      <c r="A107" s="69" t="s">
        <v>259</v>
      </c>
      <c r="B107" s="211" t="s">
        <v>267</v>
      </c>
      <c r="V107" s="24">
        <v>27001876</v>
      </c>
      <c r="W107" s="24">
        <v>27528876</v>
      </c>
      <c r="X107" s="24">
        <v>28242592</v>
      </c>
      <c r="Y107" s="24">
        <v>29280956</v>
      </c>
      <c r="Z107" s="24">
        <v>29997525</v>
      </c>
      <c r="AA107" s="24">
        <v>31286811</v>
      </c>
      <c r="AB107" s="24">
        <v>31953087</v>
      </c>
      <c r="AC107" s="24">
        <v>32900871</v>
      </c>
      <c r="AD107" s="24">
        <v>33802097</v>
      </c>
      <c r="AE107" s="24">
        <v>34657171</v>
      </c>
      <c r="AF107" s="24">
        <v>35852611</v>
      </c>
      <c r="AG107" s="24">
        <v>37686655</v>
      </c>
      <c r="AH107" s="24">
        <v>38817716</v>
      </c>
      <c r="AI107" s="24">
        <v>39483821</v>
      </c>
      <c r="AJ107" s="24">
        <v>40207659</v>
      </c>
      <c r="AK107" s="24">
        <v>39615133</v>
      </c>
    </row>
    <row r="108" spans="1:37" ht="15.75" thickBot="1">
      <c r="A108" s="69" t="s">
        <v>261</v>
      </c>
      <c r="B108" s="211" t="s">
        <v>262</v>
      </c>
      <c r="V108" s="75">
        <v>-1066974</v>
      </c>
      <c r="W108" s="75">
        <v>-1026519</v>
      </c>
      <c r="X108" s="75">
        <v>-1027755</v>
      </c>
      <c r="Y108" s="75">
        <v>-1122944</v>
      </c>
      <c r="Z108" s="75">
        <v>-1158392</v>
      </c>
      <c r="AA108" s="75">
        <v>-1278537</v>
      </c>
      <c r="AB108" s="75">
        <v>-1364671</v>
      </c>
      <c r="AC108" s="75">
        <v>-1260411</v>
      </c>
      <c r="AD108" s="75">
        <v>-1172830</v>
      </c>
      <c r="AE108" s="75">
        <v>-1091508</v>
      </c>
      <c r="AF108" s="75">
        <v>-1025226</v>
      </c>
      <c r="AG108" s="75">
        <v>-1021603</v>
      </c>
      <c r="AH108" s="75">
        <v>-935977</v>
      </c>
      <c r="AI108" s="75">
        <v>-1002898</v>
      </c>
      <c r="AJ108" s="75">
        <v>-978873</v>
      </c>
      <c r="AK108" s="75">
        <v>-1038869</v>
      </c>
    </row>
    <row r="109" spans="1:37" ht="15.75" thickTop="1">
      <c r="A109" s="80" t="s">
        <v>263</v>
      </c>
      <c r="B109" s="218" t="s">
        <v>268</v>
      </c>
      <c r="V109" s="25">
        <v>25934902</v>
      </c>
      <c r="W109" s="25">
        <v>26502357</v>
      </c>
      <c r="X109" s="25">
        <v>27214837</v>
      </c>
      <c r="Y109" s="25">
        <v>28158012</v>
      </c>
      <c r="Z109" s="25">
        <v>28839133</v>
      </c>
      <c r="AA109" s="25">
        <v>30008274</v>
      </c>
      <c r="AB109" s="25">
        <v>30588416</v>
      </c>
      <c r="AC109" s="25">
        <v>31640460</v>
      </c>
      <c r="AD109" s="25">
        <v>32629267</v>
      </c>
      <c r="AE109" s="25">
        <v>33565663</v>
      </c>
      <c r="AF109" s="25">
        <v>34827385</v>
      </c>
      <c r="AG109" s="25">
        <v>36665052</v>
      </c>
      <c r="AH109" s="25">
        <v>37881739</v>
      </c>
      <c r="AI109" s="25">
        <v>38480923</v>
      </c>
      <c r="AJ109" s="25">
        <v>39228786</v>
      </c>
      <c r="AK109" s="25">
        <v>38576264</v>
      </c>
    </row>
    <row r="110" spans="1:37">
      <c r="A110" s="77"/>
      <c r="B110" s="223"/>
    </row>
    <row r="111" spans="1:37" ht="25.5">
      <c r="A111" s="81" t="s">
        <v>621</v>
      </c>
      <c r="B111" s="224" t="s">
        <v>622</v>
      </c>
      <c r="V111" s="314"/>
      <c r="W111" s="314"/>
      <c r="X111" s="314"/>
      <c r="Y111" s="314"/>
      <c r="Z111" s="314"/>
      <c r="AA111" s="314"/>
      <c r="AB111" s="314"/>
      <c r="AC111" s="314"/>
      <c r="AD111" s="314"/>
      <c r="AE111" s="314"/>
      <c r="AF111" s="314"/>
      <c r="AG111" s="314"/>
      <c r="AH111" s="314"/>
      <c r="AI111" s="314"/>
      <c r="AJ111" s="314"/>
      <c r="AK111" s="314"/>
    </row>
    <row r="112" spans="1:37">
      <c r="A112" s="73" t="s">
        <v>270</v>
      </c>
      <c r="B112" s="211" t="s">
        <v>271</v>
      </c>
      <c r="V112" s="112">
        <v>25778892</v>
      </c>
      <c r="W112" s="112">
        <v>26347799</v>
      </c>
      <c r="X112" s="112">
        <v>27064383</v>
      </c>
      <c r="Y112" s="112">
        <v>28046124</v>
      </c>
      <c r="Z112" s="112">
        <v>28664909</v>
      </c>
      <c r="AA112" s="112">
        <v>29825897</v>
      </c>
      <c r="AB112" s="112">
        <v>30380482</v>
      </c>
      <c r="AC112" s="112">
        <v>31370038</v>
      </c>
      <c r="AD112" s="112">
        <v>-424499</v>
      </c>
      <c r="AE112" s="112">
        <v>33216233</v>
      </c>
      <c r="AF112" s="112">
        <v>34502694</v>
      </c>
      <c r="AG112" s="112">
        <v>36396710</v>
      </c>
      <c r="AH112" s="112">
        <v>37690373</v>
      </c>
      <c r="AI112" s="112">
        <v>38417909</v>
      </c>
      <c r="AJ112" s="112">
        <v>39213509</v>
      </c>
      <c r="AK112" s="112">
        <v>38557001</v>
      </c>
    </row>
    <row r="113" spans="1:37">
      <c r="A113" s="73" t="s">
        <v>400</v>
      </c>
      <c r="B113" s="211" t="s">
        <v>623</v>
      </c>
      <c r="V113" s="127">
        <v>-434288</v>
      </c>
      <c r="W113" s="127">
        <v>-416696</v>
      </c>
      <c r="X113" s="127">
        <v>-407480</v>
      </c>
      <c r="Y113" s="127">
        <v>-438553</v>
      </c>
      <c r="Z113" s="127">
        <v>-392368</v>
      </c>
      <c r="AA113" s="127">
        <v>-420032</v>
      </c>
      <c r="AB113" s="127">
        <v>-445642</v>
      </c>
      <c r="AC113" s="127">
        <v>-397525</v>
      </c>
      <c r="AD113" s="127">
        <v>-424499</v>
      </c>
      <c r="AE113" s="127">
        <v>-372890</v>
      </c>
      <c r="AF113" s="127">
        <v>-367862</v>
      </c>
      <c r="AG113" s="127">
        <v>-354020</v>
      </c>
      <c r="AH113" s="127">
        <v>-314108</v>
      </c>
      <c r="AI113" s="127">
        <v>-378226</v>
      </c>
      <c r="AJ113" s="127">
        <v>-379705</v>
      </c>
      <c r="AK113" s="127">
        <v>-385404</v>
      </c>
    </row>
    <row r="114" spans="1:37">
      <c r="A114" s="82" t="s">
        <v>272</v>
      </c>
      <c r="B114" s="218" t="s">
        <v>273</v>
      </c>
      <c r="V114" s="133">
        <v>25344604</v>
      </c>
      <c r="W114" s="133">
        <v>25931103</v>
      </c>
      <c r="X114" s="133">
        <v>26656903</v>
      </c>
      <c r="Y114" s="133">
        <v>27607571</v>
      </c>
      <c r="Z114" s="133">
        <v>28272541</v>
      </c>
      <c r="AA114" s="133">
        <v>29405865</v>
      </c>
      <c r="AB114" s="133">
        <v>29934840</v>
      </c>
      <c r="AC114" s="133">
        <v>30972513</v>
      </c>
      <c r="AD114" s="133">
        <v>-848998</v>
      </c>
      <c r="AE114" s="133">
        <v>32843343</v>
      </c>
      <c r="AF114" s="133">
        <v>34134832</v>
      </c>
      <c r="AG114" s="133">
        <v>36042690</v>
      </c>
      <c r="AH114" s="133">
        <v>37376265</v>
      </c>
      <c r="AI114" s="133">
        <v>38039683</v>
      </c>
      <c r="AJ114" s="133">
        <v>38833804</v>
      </c>
      <c r="AK114" s="133">
        <v>38171597</v>
      </c>
    </row>
    <row r="115" spans="1:37">
      <c r="A115" s="77"/>
      <c r="B115" s="223"/>
      <c r="V115" s="315"/>
      <c r="W115" s="315"/>
      <c r="X115" s="315"/>
      <c r="Y115" s="315"/>
      <c r="Z115" s="315"/>
      <c r="AA115" s="315"/>
      <c r="AB115" s="315"/>
      <c r="AC115" s="315"/>
      <c r="AD115" s="315"/>
      <c r="AE115" s="315"/>
      <c r="AF115" s="315"/>
      <c r="AG115" s="315"/>
      <c r="AH115" s="315"/>
      <c r="AI115" s="315"/>
      <c r="AJ115" s="315"/>
      <c r="AK115" s="315"/>
    </row>
    <row r="116" spans="1:37" ht="25.5">
      <c r="A116" s="78" t="s">
        <v>624</v>
      </c>
      <c r="B116" s="224" t="s">
        <v>625</v>
      </c>
      <c r="V116" s="314"/>
      <c r="W116" s="314"/>
      <c r="X116" s="314"/>
      <c r="Y116" s="314"/>
      <c r="Z116" s="314"/>
      <c r="AA116" s="314"/>
      <c r="AB116" s="314"/>
      <c r="AC116" s="314"/>
      <c r="AD116" s="314"/>
      <c r="AE116" s="314"/>
      <c r="AF116" s="314"/>
      <c r="AG116" s="314"/>
      <c r="AH116" s="314"/>
      <c r="AI116" s="314"/>
      <c r="AJ116" s="314"/>
      <c r="AK116" s="314"/>
    </row>
    <row r="117" spans="1:37">
      <c r="A117" s="69" t="s">
        <v>270</v>
      </c>
      <c r="B117" s="211" t="s">
        <v>271</v>
      </c>
      <c r="V117" s="112">
        <v>1222984</v>
      </c>
      <c r="W117" s="112">
        <v>1181077</v>
      </c>
      <c r="X117" s="112">
        <v>1178209</v>
      </c>
      <c r="Y117" s="112">
        <v>1234832</v>
      </c>
      <c r="Z117" s="112">
        <v>1332616</v>
      </c>
      <c r="AA117" s="112">
        <v>1460914</v>
      </c>
      <c r="AB117" s="112">
        <v>1572605</v>
      </c>
      <c r="AC117" s="112">
        <v>1530833</v>
      </c>
      <c r="AD117" s="112">
        <v>1444716</v>
      </c>
      <c r="AE117" s="112">
        <v>1440938</v>
      </c>
      <c r="AF117" s="112">
        <v>1349917</v>
      </c>
      <c r="AG117" s="112">
        <v>1289945</v>
      </c>
      <c r="AH117" s="112">
        <v>1127343</v>
      </c>
      <c r="AI117" s="112">
        <v>1065912</v>
      </c>
      <c r="AJ117" s="112">
        <v>994150</v>
      </c>
      <c r="AK117" s="112">
        <v>1058132</v>
      </c>
    </row>
    <row r="118" spans="1:37">
      <c r="A118" s="69" t="s">
        <v>400</v>
      </c>
      <c r="B118" s="211" t="s">
        <v>401</v>
      </c>
      <c r="V118" s="127">
        <v>-632686</v>
      </c>
      <c r="W118" s="127">
        <v>-609823</v>
      </c>
      <c r="X118" s="127">
        <v>-620275</v>
      </c>
      <c r="Y118" s="127">
        <v>-684391</v>
      </c>
      <c r="Z118" s="127">
        <v>-766024</v>
      </c>
      <c r="AA118" s="127">
        <v>-858505</v>
      </c>
      <c r="AB118" s="127">
        <v>-919029</v>
      </c>
      <c r="AC118" s="127">
        <v>-862886</v>
      </c>
      <c r="AD118" s="127">
        <v>-748331</v>
      </c>
      <c r="AE118" s="127">
        <v>-718618</v>
      </c>
      <c r="AF118" s="127">
        <v>-657364</v>
      </c>
      <c r="AG118" s="127">
        <v>-667583</v>
      </c>
      <c r="AH118" s="127">
        <v>-621869</v>
      </c>
      <c r="AI118" s="127">
        <v>-624672</v>
      </c>
      <c r="AJ118" s="127">
        <v>-599168</v>
      </c>
      <c r="AK118" s="127">
        <v>-653465</v>
      </c>
    </row>
    <row r="119" spans="1:37">
      <c r="A119" s="80" t="s">
        <v>272</v>
      </c>
      <c r="B119" s="218" t="s">
        <v>273</v>
      </c>
      <c r="V119" s="133">
        <v>590298</v>
      </c>
      <c r="W119" s="133">
        <v>571254</v>
      </c>
      <c r="X119" s="133">
        <v>557934</v>
      </c>
      <c r="Y119" s="133">
        <v>550441</v>
      </c>
      <c r="Z119" s="133">
        <v>566592</v>
      </c>
      <c r="AA119" s="133">
        <v>602409</v>
      </c>
      <c r="AB119" s="133">
        <v>653576</v>
      </c>
      <c r="AC119" s="133">
        <v>667947</v>
      </c>
      <c r="AD119" s="133">
        <v>696385</v>
      </c>
      <c r="AE119" s="133">
        <v>722320</v>
      </c>
      <c r="AF119" s="133">
        <v>692553</v>
      </c>
      <c r="AG119" s="133">
        <v>622362</v>
      </c>
      <c r="AH119" s="133">
        <v>505474</v>
      </c>
      <c r="AI119" s="133">
        <v>441240</v>
      </c>
      <c r="AJ119" s="133">
        <v>394982</v>
      </c>
      <c r="AK119" s="133">
        <v>404667</v>
      </c>
    </row>
    <row r="120" spans="1:37">
      <c r="A120" s="77"/>
      <c r="B120" s="223"/>
      <c r="V120" s="315"/>
      <c r="W120" s="315"/>
      <c r="X120" s="315"/>
      <c r="Y120" s="315"/>
      <c r="Z120" s="315"/>
      <c r="AA120" s="315"/>
      <c r="AB120" s="315"/>
      <c r="AC120" s="315"/>
      <c r="AD120" s="315"/>
      <c r="AE120" s="315"/>
      <c r="AF120" s="315"/>
      <c r="AG120" s="315"/>
      <c r="AH120" s="315"/>
      <c r="AI120" s="315"/>
      <c r="AJ120" s="315"/>
      <c r="AK120" s="315"/>
    </row>
    <row r="121" spans="1:37">
      <c r="A121" s="78" t="s">
        <v>354</v>
      </c>
      <c r="B121" s="224" t="s">
        <v>355</v>
      </c>
    </row>
    <row r="122" spans="1:37" ht="25.5">
      <c r="A122" s="69" t="s">
        <v>405</v>
      </c>
      <c r="B122" s="211" t="s">
        <v>356</v>
      </c>
      <c r="V122" s="316">
        <v>4.5292556709763426E-2</v>
      </c>
      <c r="W122" s="316">
        <v>4.2903204620486503E-2</v>
      </c>
      <c r="X122" s="316">
        <v>4.171745284568782E-2</v>
      </c>
      <c r="Y122" s="316">
        <v>4.217184712138497E-2</v>
      </c>
      <c r="Z122" s="316">
        <v>4.4424198329695533E-2</v>
      </c>
      <c r="AA122" s="316">
        <v>4.6694244421395331E-2</v>
      </c>
      <c r="AB122" s="316">
        <v>4.9216058529806525E-2</v>
      </c>
      <c r="AC122" s="316">
        <v>4.6528646612425548E-2</v>
      </c>
      <c r="AD122" s="316">
        <v>4.2740425246398171E-2</v>
      </c>
      <c r="AE122" s="316">
        <v>4.1576907705478901E-2</v>
      </c>
      <c r="AF122" s="316">
        <v>3.7651846332753841E-2</v>
      </c>
      <c r="AG122" s="316">
        <v>3.422816378901232E-2</v>
      </c>
      <c r="AH122" s="316">
        <v>2.9041971454477126E-2</v>
      </c>
      <c r="AI122" s="316">
        <v>2.6996171419174451E-2</v>
      </c>
      <c r="AJ122" s="316">
        <v>2.4725388762374852E-2</v>
      </c>
      <c r="AK122" s="316">
        <v>2.6710297804629357E-2</v>
      </c>
    </row>
    <row r="123" spans="1:37" ht="25.5">
      <c r="A123" s="69" t="s">
        <v>406</v>
      </c>
      <c r="B123" s="211" t="s">
        <v>357</v>
      </c>
      <c r="V123" s="315">
        <v>0.51732974429755418</v>
      </c>
      <c r="W123" s="315">
        <v>0.51632789394764267</v>
      </c>
      <c r="X123" s="315">
        <v>0.52645583253904871</v>
      </c>
      <c r="Y123" s="315">
        <v>0.55423814737551347</v>
      </c>
      <c r="Z123" s="315">
        <v>0.5748272570643006</v>
      </c>
      <c r="AA123" s="315">
        <v>0.5876492387642257</v>
      </c>
      <c r="AB123" s="315">
        <v>0.58439913392110543</v>
      </c>
      <c r="AC123" s="315">
        <v>0.56367089029306272</v>
      </c>
      <c r="AD123" s="315">
        <v>0.51797792784187346</v>
      </c>
      <c r="AE123" s="315">
        <v>0.49871542009441072</v>
      </c>
      <c r="AF123" s="315">
        <v>0.48696623570189873</v>
      </c>
      <c r="AG123" s="315">
        <v>0.51752826670904573</v>
      </c>
      <c r="AH123" s="315">
        <v>0.55162359636774261</v>
      </c>
      <c r="AI123" s="315">
        <v>0.58604462657330059</v>
      </c>
      <c r="AJ123" s="315">
        <v>0.60269375848714979</v>
      </c>
      <c r="AK123" s="315">
        <v>0.61756472727410194</v>
      </c>
    </row>
    <row r="124" spans="1:37">
      <c r="V124" s="148"/>
      <c r="W124" s="148"/>
      <c r="X124" s="148"/>
      <c r="Y124" s="148"/>
      <c r="Z124" s="148"/>
      <c r="AA124" s="148"/>
      <c r="AB124" s="148"/>
      <c r="AC124" s="148"/>
      <c r="AD124" s="148"/>
      <c r="AE124" s="148"/>
      <c r="AF124" s="148"/>
      <c r="AG124" s="148"/>
      <c r="AH124" s="148"/>
      <c r="AI124" s="148"/>
      <c r="AJ124" s="148"/>
      <c r="AK124" s="148"/>
    </row>
    <row r="125" spans="1:37">
      <c r="V125" s="148"/>
      <c r="W125" s="148"/>
      <c r="X125" s="148"/>
      <c r="Y125" s="148"/>
      <c r="Z125" s="148"/>
      <c r="AA125" s="148"/>
      <c r="AB125" s="148"/>
      <c r="AC125" s="148"/>
      <c r="AD125" s="148"/>
      <c r="AE125" s="148"/>
      <c r="AF125" s="148"/>
      <c r="AG125" s="148"/>
      <c r="AH125" s="148"/>
      <c r="AI125" s="148"/>
      <c r="AJ125" s="148"/>
      <c r="AK125" s="148"/>
    </row>
    <row r="126" spans="1:37">
      <c r="V126" s="148"/>
      <c r="W126" s="148"/>
      <c r="X126" s="148"/>
      <c r="Y126" s="148"/>
      <c r="Z126" s="148"/>
      <c r="AA126" s="148"/>
      <c r="AB126" s="148"/>
      <c r="AC126" s="148"/>
      <c r="AD126" s="148"/>
      <c r="AE126" s="148"/>
      <c r="AF126" s="148"/>
      <c r="AG126" s="148"/>
      <c r="AH126" s="148"/>
      <c r="AI126" s="148"/>
      <c r="AJ126" s="148"/>
      <c r="AK126" s="148"/>
    </row>
    <row r="127" spans="1:37">
      <c r="A127" s="313" t="s">
        <v>626</v>
      </c>
      <c r="B127" s="313" t="s">
        <v>627</v>
      </c>
      <c r="V127" s="24"/>
      <c r="W127" s="24"/>
      <c r="X127" s="24"/>
      <c r="Y127" s="24"/>
      <c r="Z127" s="24"/>
      <c r="AA127" s="24"/>
      <c r="AB127" s="24"/>
      <c r="AC127" s="24"/>
      <c r="AD127" s="24"/>
      <c r="AE127" s="24"/>
      <c r="AF127" s="24"/>
      <c r="AG127" s="24"/>
      <c r="AH127" s="24"/>
      <c r="AI127" s="24"/>
      <c r="AJ127" s="24"/>
      <c r="AK127" s="24"/>
    </row>
    <row r="128" spans="1:37" ht="30">
      <c r="A128" s="230" t="s">
        <v>663</v>
      </c>
      <c r="B128" s="230" t="s">
        <v>618</v>
      </c>
      <c r="V128" s="194">
        <v>43465</v>
      </c>
      <c r="W128" s="194">
        <v>43555</v>
      </c>
      <c r="X128" s="194">
        <v>43646</v>
      </c>
      <c r="Y128" s="194">
        <v>43738</v>
      </c>
      <c r="Z128" s="194">
        <v>43830</v>
      </c>
      <c r="AA128" s="194">
        <v>43921</v>
      </c>
      <c r="AB128" s="194">
        <v>44012</v>
      </c>
      <c r="AC128" s="194">
        <v>44104</v>
      </c>
      <c r="AD128" s="194">
        <v>44196</v>
      </c>
      <c r="AE128" s="194">
        <v>44286</v>
      </c>
      <c r="AF128" s="194">
        <v>44377</v>
      </c>
      <c r="AG128" s="194">
        <v>44469</v>
      </c>
      <c r="AH128" s="194">
        <v>44561</v>
      </c>
      <c r="AI128" s="194">
        <v>44651</v>
      </c>
      <c r="AJ128" s="194">
        <v>44742</v>
      </c>
      <c r="AK128" s="194">
        <v>44834</v>
      </c>
    </row>
    <row r="129" spans="1:37">
      <c r="A129" s="77"/>
      <c r="B129" s="223"/>
    </row>
    <row r="130" spans="1:37" ht="25.5">
      <c r="A130" s="78" t="s">
        <v>628</v>
      </c>
      <c r="B130" s="218" t="s">
        <v>629</v>
      </c>
      <c r="V130" s="79"/>
      <c r="W130" s="79"/>
      <c r="X130" s="79"/>
      <c r="Y130" s="79"/>
      <c r="Z130" s="79"/>
      <c r="AA130" s="79"/>
      <c r="AB130" s="79"/>
      <c r="AC130" s="79"/>
      <c r="AD130" s="79"/>
      <c r="AE130" s="79"/>
      <c r="AF130" s="79"/>
      <c r="AG130" s="79"/>
      <c r="AH130" s="79"/>
      <c r="AI130" s="79"/>
      <c r="AJ130" s="79"/>
      <c r="AK130" s="79"/>
    </row>
    <row r="131" spans="1:37">
      <c r="A131" s="69" t="s">
        <v>259</v>
      </c>
      <c r="B131" s="211" t="s">
        <v>267</v>
      </c>
      <c r="V131" s="24">
        <v>47052786</v>
      </c>
      <c r="W131" s="24">
        <v>47782856</v>
      </c>
      <c r="X131" s="24">
        <v>45748151</v>
      </c>
      <c r="Y131" s="24">
        <v>46269431</v>
      </c>
      <c r="Z131" s="24">
        <v>45067327</v>
      </c>
      <c r="AA131" s="24">
        <v>47181197</v>
      </c>
      <c r="AB131" s="24">
        <v>46077495.278376974</v>
      </c>
      <c r="AC131" s="24">
        <v>44782396</v>
      </c>
      <c r="AD131" s="24">
        <v>43481977</v>
      </c>
      <c r="AE131" s="24">
        <v>43964461</v>
      </c>
      <c r="AF131" s="24">
        <v>45772792</v>
      </c>
      <c r="AG131" s="24">
        <v>47660838</v>
      </c>
      <c r="AH131" s="24">
        <v>49225251</v>
      </c>
      <c r="AI131" s="24">
        <v>51753607</v>
      </c>
      <c r="AJ131" s="24">
        <v>53536673</v>
      </c>
      <c r="AK131" s="24">
        <v>55617022</v>
      </c>
    </row>
    <row r="132" spans="1:37" ht="15.75" thickBot="1">
      <c r="A132" s="69" t="s">
        <v>261</v>
      </c>
      <c r="B132" s="211" t="s">
        <v>262</v>
      </c>
      <c r="V132" s="75">
        <v>-1989987</v>
      </c>
      <c r="W132" s="75">
        <v>-2074318</v>
      </c>
      <c r="X132" s="75">
        <v>-2105800</v>
      </c>
      <c r="Y132" s="75">
        <v>-2231231</v>
      </c>
      <c r="Z132" s="75">
        <v>-2069817</v>
      </c>
      <c r="AA132" s="75">
        <v>-2211516</v>
      </c>
      <c r="AB132" s="75">
        <v>-2326052</v>
      </c>
      <c r="AC132" s="75">
        <v>-2460974</v>
      </c>
      <c r="AD132" s="75">
        <v>-2013975</v>
      </c>
      <c r="AE132" s="75">
        <v>-2122769</v>
      </c>
      <c r="AF132" s="75">
        <v>-2094455</v>
      </c>
      <c r="AG132" s="75">
        <v>-2161793</v>
      </c>
      <c r="AH132" s="75">
        <v>-2026536</v>
      </c>
      <c r="AI132" s="75">
        <v>-2053386</v>
      </c>
      <c r="AJ132" s="75">
        <v>-2056570</v>
      </c>
      <c r="AK132" s="75">
        <v>-2106718</v>
      </c>
    </row>
    <row r="133" spans="1:37" ht="15.75" thickTop="1">
      <c r="A133" s="80" t="s">
        <v>263</v>
      </c>
      <c r="B133" s="218" t="s">
        <v>268</v>
      </c>
      <c r="V133" s="25">
        <v>45062799</v>
      </c>
      <c r="W133" s="25">
        <v>45708538</v>
      </c>
      <c r="X133" s="25">
        <v>43642351</v>
      </c>
      <c r="Y133" s="25">
        <v>44038200</v>
      </c>
      <c r="Z133" s="25">
        <v>42997510</v>
      </c>
      <c r="AA133" s="25">
        <v>44969681</v>
      </c>
      <c r="AB133" s="25">
        <v>43751443.278376974</v>
      </c>
      <c r="AC133" s="25">
        <v>42321422</v>
      </c>
      <c r="AD133" s="25">
        <v>41468002</v>
      </c>
      <c r="AE133" s="25">
        <v>41841692</v>
      </c>
      <c r="AF133" s="25">
        <v>43678337</v>
      </c>
      <c r="AG133" s="25">
        <v>45499045</v>
      </c>
      <c r="AH133" s="25">
        <v>47198715</v>
      </c>
      <c r="AI133" s="25">
        <v>49700221</v>
      </c>
      <c r="AJ133" s="25">
        <v>51480103</v>
      </c>
      <c r="AK133" s="25">
        <v>53510304</v>
      </c>
    </row>
    <row r="134" spans="1:37">
      <c r="A134" s="77"/>
      <c r="B134" s="223"/>
    </row>
    <row r="135" spans="1:37" ht="25.5">
      <c r="A135" s="81" t="s">
        <v>621</v>
      </c>
      <c r="B135" s="224" t="s">
        <v>622</v>
      </c>
      <c r="V135" s="314"/>
      <c r="W135" s="314"/>
      <c r="X135" s="314"/>
      <c r="Y135" s="314"/>
      <c r="Z135" s="314"/>
      <c r="AA135" s="314"/>
      <c r="AB135" s="314"/>
      <c r="AC135" s="314"/>
      <c r="AD135" s="314"/>
      <c r="AE135" s="314"/>
      <c r="AF135" s="314"/>
      <c r="AG135" s="314"/>
      <c r="AH135" s="314"/>
      <c r="AI135" s="314"/>
      <c r="AJ135" s="314"/>
      <c r="AK135" s="314"/>
    </row>
    <row r="136" spans="1:37">
      <c r="A136" s="73" t="s">
        <v>270</v>
      </c>
      <c r="B136" s="211" t="s">
        <v>271</v>
      </c>
      <c r="V136" s="112">
        <v>44118182</v>
      </c>
      <c r="W136" s="112">
        <v>44892763</v>
      </c>
      <c r="X136" s="112">
        <v>42842262</v>
      </c>
      <c r="Y136" s="112">
        <v>43203390</v>
      </c>
      <c r="Z136" s="112">
        <v>42119967</v>
      </c>
      <c r="AA136" s="112">
        <v>44149215</v>
      </c>
      <c r="AB136" s="112">
        <v>42930313.278376974</v>
      </c>
      <c r="AC136" s="112">
        <v>41510794</v>
      </c>
      <c r="AD136" s="112">
        <v>40777442</v>
      </c>
      <c r="AE136" s="112">
        <v>41244559</v>
      </c>
      <c r="AF136" s="112">
        <v>43202277</v>
      </c>
      <c r="AG136" s="112">
        <v>45181520</v>
      </c>
      <c r="AH136" s="112">
        <v>47145875</v>
      </c>
      <c r="AI136" s="112">
        <v>49693666</v>
      </c>
      <c r="AJ136" s="112">
        <v>51565440</v>
      </c>
      <c r="AK136" s="112">
        <v>53555580</v>
      </c>
    </row>
    <row r="137" spans="1:37">
      <c r="A137" s="73" t="s">
        <v>400</v>
      </c>
      <c r="B137" s="211" t="s">
        <v>623</v>
      </c>
      <c r="V137" s="127">
        <v>-585361</v>
      </c>
      <c r="W137" s="127">
        <v>-619178</v>
      </c>
      <c r="X137" s="127">
        <v>-600163</v>
      </c>
      <c r="Y137" s="127">
        <v>-608512</v>
      </c>
      <c r="Z137" s="127">
        <v>-551531</v>
      </c>
      <c r="AA137" s="127">
        <v>-612577</v>
      </c>
      <c r="AB137" s="127">
        <v>-608471</v>
      </c>
      <c r="AC137" s="127">
        <v>-635142</v>
      </c>
      <c r="AD137" s="127">
        <v>-675367</v>
      </c>
      <c r="AE137" s="127">
        <v>-759204</v>
      </c>
      <c r="AF137" s="127">
        <v>-810193</v>
      </c>
      <c r="AG137" s="127">
        <v>-745672</v>
      </c>
      <c r="AH137" s="127">
        <v>-809078</v>
      </c>
      <c r="AI137" s="127">
        <v>-876136</v>
      </c>
      <c r="AJ137" s="127">
        <v>-854045</v>
      </c>
      <c r="AK137" s="127">
        <v>-843495</v>
      </c>
    </row>
    <row r="138" spans="1:37">
      <c r="A138" s="82" t="s">
        <v>272</v>
      </c>
      <c r="B138" s="218" t="s">
        <v>273</v>
      </c>
      <c r="V138" s="133">
        <v>43532821</v>
      </c>
      <c r="W138" s="133">
        <v>44273585</v>
      </c>
      <c r="X138" s="133">
        <v>42242099</v>
      </c>
      <c r="Y138" s="133">
        <v>42594878</v>
      </c>
      <c r="Z138" s="133">
        <v>41568436</v>
      </c>
      <c r="AA138" s="133">
        <v>43536638</v>
      </c>
      <c r="AB138" s="133">
        <v>42321842.278376974</v>
      </c>
      <c r="AC138" s="133">
        <v>40875652</v>
      </c>
      <c r="AD138" s="133">
        <v>40102075</v>
      </c>
      <c r="AE138" s="133">
        <v>40485355</v>
      </c>
      <c r="AF138" s="133">
        <v>42392084</v>
      </c>
      <c r="AG138" s="133">
        <v>44435848</v>
      </c>
      <c r="AH138" s="133">
        <v>46336797</v>
      </c>
      <c r="AI138" s="133">
        <v>48817530</v>
      </c>
      <c r="AJ138" s="133">
        <v>50711395</v>
      </c>
      <c r="AK138" s="133">
        <v>52712085</v>
      </c>
    </row>
    <row r="139" spans="1:37">
      <c r="A139" s="77"/>
      <c r="B139" s="223"/>
      <c r="V139" s="315"/>
      <c r="W139" s="315"/>
      <c r="X139" s="315"/>
      <c r="Y139" s="315"/>
      <c r="Z139" s="315"/>
      <c r="AA139" s="315"/>
      <c r="AB139" s="315"/>
      <c r="AC139" s="315"/>
      <c r="AD139" s="315"/>
      <c r="AE139" s="315"/>
      <c r="AF139" s="315"/>
      <c r="AG139" s="315"/>
      <c r="AH139" s="315"/>
      <c r="AI139" s="315"/>
      <c r="AJ139" s="315"/>
      <c r="AK139" s="315"/>
    </row>
    <row r="140" spans="1:37" ht="25.5">
      <c r="A140" s="78" t="s">
        <v>624</v>
      </c>
      <c r="B140" s="224" t="s">
        <v>625</v>
      </c>
      <c r="V140" s="314"/>
      <c r="W140" s="314"/>
      <c r="X140" s="314"/>
      <c r="Y140" s="314"/>
      <c r="Z140" s="314"/>
      <c r="AA140" s="314"/>
      <c r="AB140" s="314"/>
      <c r="AC140" s="314"/>
      <c r="AD140" s="314"/>
      <c r="AE140" s="314"/>
      <c r="AF140" s="314"/>
      <c r="AG140" s="314"/>
      <c r="AH140" s="314"/>
      <c r="AI140" s="314"/>
      <c r="AJ140" s="314"/>
      <c r="AK140" s="314"/>
    </row>
    <row r="141" spans="1:37">
      <c r="A141" s="69" t="s">
        <v>270</v>
      </c>
      <c r="B141" s="211" t="s">
        <v>271</v>
      </c>
      <c r="V141" s="112">
        <v>2934604</v>
      </c>
      <c r="W141" s="112">
        <v>2890093</v>
      </c>
      <c r="X141" s="112">
        <v>2905889</v>
      </c>
      <c r="Y141" s="112">
        <v>3066041</v>
      </c>
      <c r="Z141" s="112">
        <v>2947360</v>
      </c>
      <c r="AA141" s="112">
        <v>3031982</v>
      </c>
      <c r="AB141" s="112">
        <v>3147182</v>
      </c>
      <c r="AC141" s="112">
        <v>3271602</v>
      </c>
      <c r="AD141" s="112">
        <v>2704535</v>
      </c>
      <c r="AE141" s="112">
        <v>2719902</v>
      </c>
      <c r="AF141" s="112">
        <v>2570515</v>
      </c>
      <c r="AG141" s="112">
        <v>2479318</v>
      </c>
      <c r="AH141" s="112">
        <v>2079376</v>
      </c>
      <c r="AI141" s="112">
        <v>2059941</v>
      </c>
      <c r="AJ141" s="112">
        <v>1971233</v>
      </c>
      <c r="AK141" s="112">
        <v>2061442</v>
      </c>
    </row>
    <row r="142" spans="1:37">
      <c r="A142" s="69" t="s">
        <v>400</v>
      </c>
      <c r="B142" s="211" t="s">
        <v>401</v>
      </c>
      <c r="V142" s="127">
        <v>-1404626</v>
      </c>
      <c r="W142" s="127">
        <v>-1455140</v>
      </c>
      <c r="X142" s="127">
        <v>-1505637</v>
      </c>
      <c r="Y142" s="127">
        <v>-1622719</v>
      </c>
      <c r="Z142" s="127">
        <v>-1518286</v>
      </c>
      <c r="AA142" s="127">
        <v>-1598939</v>
      </c>
      <c r="AB142" s="127">
        <v>-1717581</v>
      </c>
      <c r="AC142" s="127">
        <v>-1825832</v>
      </c>
      <c r="AD142" s="127">
        <v>-1338608</v>
      </c>
      <c r="AE142" s="127">
        <v>-1363565</v>
      </c>
      <c r="AF142" s="127">
        <v>-1284262</v>
      </c>
      <c r="AG142" s="127">
        <v>-1416121</v>
      </c>
      <c r="AH142" s="127">
        <v>-1217458</v>
      </c>
      <c r="AI142" s="127">
        <v>-1177250</v>
      </c>
      <c r="AJ142" s="127">
        <v>-1202525</v>
      </c>
      <c r="AK142" s="127">
        <v>-1263223</v>
      </c>
    </row>
    <row r="143" spans="1:37">
      <c r="A143" s="80" t="s">
        <v>272</v>
      </c>
      <c r="B143" s="218" t="s">
        <v>273</v>
      </c>
      <c r="V143" s="133">
        <v>1529978</v>
      </c>
      <c r="W143" s="133">
        <v>1434953</v>
      </c>
      <c r="X143" s="133">
        <v>1400252</v>
      </c>
      <c r="Y143" s="133">
        <v>1443322</v>
      </c>
      <c r="Z143" s="133">
        <v>1429074</v>
      </c>
      <c r="AA143" s="133">
        <v>1433043</v>
      </c>
      <c r="AB143" s="133">
        <v>1429601</v>
      </c>
      <c r="AC143" s="133">
        <v>1445770</v>
      </c>
      <c r="AD143" s="133">
        <v>1365927</v>
      </c>
      <c r="AE143" s="133">
        <v>1356337</v>
      </c>
      <c r="AF143" s="133">
        <v>1286253</v>
      </c>
      <c r="AG143" s="133">
        <v>1063197</v>
      </c>
      <c r="AH143" s="133">
        <v>861918</v>
      </c>
      <c r="AI143" s="133">
        <v>882691</v>
      </c>
      <c r="AJ143" s="133">
        <v>768708</v>
      </c>
      <c r="AK143" s="133">
        <v>798219</v>
      </c>
    </row>
    <row r="144" spans="1:37">
      <c r="A144" s="77"/>
      <c r="B144" s="223"/>
      <c r="V144" s="315"/>
      <c r="W144" s="315"/>
      <c r="X144" s="315"/>
      <c r="Y144" s="315"/>
      <c r="Z144" s="315"/>
      <c r="AA144" s="315"/>
      <c r="AB144" s="315"/>
      <c r="AC144" s="315"/>
      <c r="AD144" s="315"/>
      <c r="AE144" s="315"/>
      <c r="AF144" s="315"/>
      <c r="AG144" s="315"/>
      <c r="AH144" s="315"/>
      <c r="AI144" s="315"/>
      <c r="AJ144" s="315"/>
      <c r="AK144" s="315"/>
    </row>
    <row r="145" spans="1:37">
      <c r="A145" s="78" t="s">
        <v>354</v>
      </c>
      <c r="B145" s="224" t="s">
        <v>355</v>
      </c>
    </row>
    <row r="146" spans="1:37" ht="25.5">
      <c r="A146" s="69" t="s">
        <v>405</v>
      </c>
      <c r="B146" s="211" t="s">
        <v>356</v>
      </c>
      <c r="V146" s="316">
        <v>6.2368336701677983E-2</v>
      </c>
      <c r="W146" s="316">
        <v>6.0483889870458975E-2</v>
      </c>
      <c r="X146" s="316">
        <v>6.3519266603802194E-2</v>
      </c>
      <c r="Y146" s="316">
        <v>6.6264938507672594E-2</v>
      </c>
      <c r="Z146" s="316">
        <v>6.5399041749247738E-2</v>
      </c>
      <c r="AA146" s="316">
        <v>6.4262506947418058E-2</v>
      </c>
      <c r="AB146" s="316">
        <v>6.8301933101752046E-2</v>
      </c>
      <c r="AC146" s="316">
        <v>7.3055537269600318E-2</v>
      </c>
      <c r="AD146" s="316">
        <v>6.2198988790229108E-2</v>
      </c>
      <c r="AE146" s="316">
        <v>6.186592393342432E-2</v>
      </c>
      <c r="AF146" s="316">
        <v>5.6158143029597145E-2</v>
      </c>
      <c r="AG146" s="316">
        <v>5.2020025329810607E-2</v>
      </c>
      <c r="AH146" s="316">
        <v>4.2242059872889218E-2</v>
      </c>
      <c r="AI146" s="316">
        <v>3.9802848910608299E-2</v>
      </c>
      <c r="AJ146" s="316">
        <v>3.6820237223183443E-2</v>
      </c>
      <c r="AK146" s="316">
        <v>3.7064947490356458E-2</v>
      </c>
    </row>
    <row r="147" spans="1:37" ht="25.5">
      <c r="A147" s="69" t="s">
        <v>406</v>
      </c>
      <c r="B147" s="211" t="s">
        <v>357</v>
      </c>
      <c r="V147" s="315">
        <v>0.47864243352765823</v>
      </c>
      <c r="W147" s="315">
        <v>0.50349244816689287</v>
      </c>
      <c r="X147" s="315">
        <v>0.51813300508037297</v>
      </c>
      <c r="Y147" s="315">
        <v>0.52925547962339703</v>
      </c>
      <c r="Z147" s="315">
        <v>0.51513422181206237</v>
      </c>
      <c r="AA147" s="315">
        <v>0.52735768220259882</v>
      </c>
      <c r="AB147" s="315">
        <v>0.54575204103226316</v>
      </c>
      <c r="AC147" s="315">
        <v>0.5580849993367164</v>
      </c>
      <c r="AD147" s="315">
        <v>0.49494940904813584</v>
      </c>
      <c r="AE147" s="315">
        <v>0.50132872434374476</v>
      </c>
      <c r="AF147" s="315">
        <v>0.49961272352038405</v>
      </c>
      <c r="AG147" s="315">
        <v>0.57117360499943937</v>
      </c>
      <c r="AH147" s="315">
        <v>0.5854919937519717</v>
      </c>
      <c r="AI147" s="315">
        <v>0.57149695064081929</v>
      </c>
      <c r="AJ147" s="315">
        <v>0.61003696671068308</v>
      </c>
      <c r="AK147" s="315">
        <v>0.61278609827489694</v>
      </c>
    </row>
  </sheetData>
  <mergeCells count="2">
    <mergeCell ref="AL3:AM3"/>
    <mergeCell ref="AO3:AP3"/>
  </mergeCells>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6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tabColor rgb="FFB2E0B4"/>
    <pageSetUpPr fitToPage="1"/>
  </sheetPr>
  <dimension ref="A1:AQ89"/>
  <sheetViews>
    <sheetView showGridLines="0" zoomScale="84" zoomScaleNormal="84" workbookViewId="0">
      <pane xSplit="2" topLeftCell="C1" activePane="topRight" state="frozen"/>
      <selection activeCell="C1" sqref="C1:C1048576"/>
      <selection pane="topRight" activeCell="C4" sqref="C4"/>
    </sheetView>
  </sheetViews>
  <sheetFormatPr defaultRowHeight="15" outlineLevelCol="1"/>
  <cols>
    <col min="1" max="1" width="39.28515625" customWidth="1"/>
    <col min="2" max="2" width="37.42578125" customWidth="1" outlineLevel="1"/>
    <col min="3" max="35" width="14.7109375" customWidth="1"/>
    <col min="36" max="36" width="14.7109375" style="54" customWidth="1"/>
    <col min="37" max="37" width="14.7109375" customWidth="1"/>
    <col min="38" max="38" width="17.140625" bestFit="1" customWidth="1"/>
    <col min="39" max="39" width="12.7109375" bestFit="1" customWidth="1"/>
    <col min="40" max="40" width="1.7109375" customWidth="1"/>
    <col min="41" max="41" width="15.5703125" bestFit="1" customWidth="1"/>
    <col min="42" max="42" width="12.7109375" bestFit="1" customWidth="1"/>
    <col min="44" max="44" width="12.85546875" bestFit="1" customWidth="1"/>
  </cols>
  <sheetData>
    <row r="1" spans="1:43" s="1" customFormat="1" ht="14.25">
      <c r="A1" s="43" t="s">
        <v>0</v>
      </c>
      <c r="B1" s="43" t="s">
        <v>1</v>
      </c>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105"/>
      <c r="AL1" s="2"/>
      <c r="AM1" s="2"/>
      <c r="AN1" s="105"/>
      <c r="AO1" s="2"/>
      <c r="AP1" s="2"/>
      <c r="AQ1" s="105"/>
    </row>
    <row r="2" spans="1:43" s="2" customFormat="1" ht="14.25">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105"/>
      <c r="AN2" s="105"/>
      <c r="AQ2" s="105"/>
    </row>
    <row r="3" spans="1:43" s="2" customFormat="1" ht="15" customHeight="1">
      <c r="A3" s="13" t="s">
        <v>164</v>
      </c>
      <c r="B3" s="13" t="s">
        <v>165</v>
      </c>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05"/>
      <c r="AL3" s="377"/>
      <c r="AM3" s="377"/>
      <c r="AN3" s="111"/>
      <c r="AO3" s="377"/>
      <c r="AP3" s="377"/>
      <c r="AQ3" s="105"/>
    </row>
    <row r="4" spans="1:43" s="33" customFormat="1" ht="30.2" customHeight="1">
      <c r="A4" s="31" t="s">
        <v>201</v>
      </c>
      <c r="B4" s="31" t="s">
        <v>274</v>
      </c>
      <c r="C4" s="8">
        <v>44834</v>
      </c>
      <c r="D4" s="8">
        <v>44742</v>
      </c>
      <c r="E4" s="8">
        <v>44651</v>
      </c>
      <c r="F4" s="8">
        <v>44561</v>
      </c>
      <c r="G4" s="8">
        <v>44469</v>
      </c>
      <c r="H4" s="8">
        <v>44377</v>
      </c>
      <c r="I4" s="8">
        <v>44286</v>
      </c>
      <c r="J4" s="8">
        <v>44196</v>
      </c>
      <c r="K4" s="8">
        <v>44104</v>
      </c>
      <c r="L4" s="8">
        <v>44012</v>
      </c>
      <c r="M4" s="8">
        <v>43921</v>
      </c>
      <c r="N4" s="8">
        <v>43830</v>
      </c>
      <c r="O4" s="8">
        <v>43738</v>
      </c>
      <c r="P4" s="8">
        <v>43646</v>
      </c>
      <c r="Q4" s="8">
        <v>43555</v>
      </c>
      <c r="R4" s="8">
        <v>43465</v>
      </c>
      <c r="S4" s="8">
        <v>43373</v>
      </c>
      <c r="T4" s="8">
        <v>43281</v>
      </c>
      <c r="U4" s="8">
        <v>43190</v>
      </c>
      <c r="V4" s="8" t="s">
        <v>426</v>
      </c>
      <c r="W4" s="8" t="s">
        <v>422</v>
      </c>
      <c r="X4" s="8" t="s">
        <v>418</v>
      </c>
      <c r="Y4" s="8" t="s">
        <v>416</v>
      </c>
      <c r="Z4" s="8" t="s">
        <v>414</v>
      </c>
      <c r="AA4" s="8" t="s">
        <v>407</v>
      </c>
      <c r="AB4" s="8" t="s">
        <v>397</v>
      </c>
      <c r="AC4" s="8" t="s">
        <v>380</v>
      </c>
      <c r="AD4" s="8" t="s">
        <v>360</v>
      </c>
      <c r="AE4" s="8" t="s">
        <v>349</v>
      </c>
      <c r="AF4" s="8" t="s">
        <v>6</v>
      </c>
      <c r="AG4" s="8" t="s">
        <v>7</v>
      </c>
      <c r="AH4" s="8" t="s">
        <v>8</v>
      </c>
      <c r="AI4" s="8" t="s">
        <v>9</v>
      </c>
      <c r="AJ4" s="8" t="s">
        <v>10</v>
      </c>
      <c r="AK4" s="8" t="s">
        <v>11</v>
      </c>
      <c r="AL4" s="146"/>
      <c r="AM4" s="147"/>
      <c r="AN4" s="105"/>
      <c r="AO4" s="146"/>
      <c r="AP4" s="147"/>
      <c r="AQ4" s="139"/>
    </row>
    <row r="5" spans="1:43">
      <c r="A5" s="69"/>
      <c r="B5" s="282"/>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row>
    <row r="6" spans="1:43" ht="15.75">
      <c r="A6" s="80" t="s">
        <v>275</v>
      </c>
      <c r="B6" s="290" t="s">
        <v>276</v>
      </c>
      <c r="C6" s="83">
        <v>1928065</v>
      </c>
      <c r="D6" s="83">
        <v>2466754</v>
      </c>
      <c r="E6" s="83">
        <v>2441149</v>
      </c>
      <c r="F6" s="83">
        <v>1315721</v>
      </c>
      <c r="G6" s="83">
        <v>1654220</v>
      </c>
      <c r="H6" s="83">
        <v>1621922</v>
      </c>
      <c r="I6" s="83">
        <v>1524766</v>
      </c>
      <c r="J6" s="83">
        <v>1528698</v>
      </c>
      <c r="K6" s="83">
        <v>2341460.7009899998</v>
      </c>
      <c r="L6" s="83">
        <v>2168471.2324775159</v>
      </c>
      <c r="M6" s="83">
        <v>2043825</v>
      </c>
      <c r="N6" s="83">
        <v>2443792</v>
      </c>
      <c r="O6" s="83">
        <v>3251309</v>
      </c>
      <c r="P6" s="83">
        <v>2994807</v>
      </c>
      <c r="Q6" s="83">
        <v>4105448</v>
      </c>
      <c r="R6" s="83">
        <v>4052126</v>
      </c>
      <c r="S6" s="83">
        <v>2573410</v>
      </c>
      <c r="T6" s="83">
        <v>2841091</v>
      </c>
      <c r="U6" s="83">
        <v>2763420</v>
      </c>
      <c r="V6" s="83">
        <v>3109991</v>
      </c>
      <c r="W6" s="83">
        <v>3336866</v>
      </c>
      <c r="X6" s="83">
        <v>3593419</v>
      </c>
      <c r="Y6" s="83">
        <v>3725764</v>
      </c>
      <c r="Z6" s="83">
        <v>3990812</v>
      </c>
      <c r="AA6" s="83">
        <f>SUM(AA7:AA10)</f>
        <v>3985969</v>
      </c>
      <c r="AB6" s="83">
        <f>SUM(AB7:AB10)</f>
        <v>3874171</v>
      </c>
      <c r="AC6" s="83">
        <f>SUM(AC7:AC10)</f>
        <v>4501027</v>
      </c>
      <c r="AD6" s="83">
        <f>SUM(AD7:AD10)</f>
        <v>4935155</v>
      </c>
      <c r="AE6" s="83">
        <f t="shared" ref="AE6:AK6" si="0">SUM(AE7:AE10)</f>
        <v>4279452</v>
      </c>
      <c r="AF6" s="83">
        <f t="shared" si="0"/>
        <v>4449799</v>
      </c>
      <c r="AG6" s="83">
        <f t="shared" si="0"/>
        <v>3693743</v>
      </c>
      <c r="AH6" s="83">
        <f t="shared" si="0"/>
        <v>4222120</v>
      </c>
      <c r="AI6" s="83">
        <f t="shared" si="0"/>
        <v>3799490</v>
      </c>
      <c r="AJ6" s="83">
        <f t="shared" si="0"/>
        <v>1345843</v>
      </c>
      <c r="AK6" s="83">
        <f t="shared" si="0"/>
        <v>1173885</v>
      </c>
    </row>
    <row r="7" spans="1:43">
      <c r="A7" s="69" t="s">
        <v>277</v>
      </c>
      <c r="B7" s="282" t="s">
        <v>278</v>
      </c>
      <c r="C7" s="24">
        <v>897258</v>
      </c>
      <c r="D7" s="24">
        <v>1507187</v>
      </c>
      <c r="E7" s="24">
        <v>1713805</v>
      </c>
      <c r="F7" s="24">
        <v>1200041</v>
      </c>
      <c r="G7" s="24">
        <v>1533957</v>
      </c>
      <c r="H7" s="24">
        <v>1480608</v>
      </c>
      <c r="I7" s="24">
        <v>1293131</v>
      </c>
      <c r="J7" s="24">
        <v>1335032</v>
      </c>
      <c r="K7" s="24">
        <v>1888102.9078599999</v>
      </c>
      <c r="L7" s="24">
        <v>1581655.615247516</v>
      </c>
      <c r="M7" s="24">
        <v>533662</v>
      </c>
      <c r="N7" s="24">
        <v>375256</v>
      </c>
      <c r="O7" s="24">
        <v>1206532</v>
      </c>
      <c r="P7" s="24">
        <v>1130919</v>
      </c>
      <c r="Q7" s="24">
        <v>1507208</v>
      </c>
      <c r="R7" s="24">
        <v>1149183</v>
      </c>
      <c r="S7" s="24">
        <v>178114</v>
      </c>
      <c r="T7" s="24">
        <v>308161</v>
      </c>
      <c r="U7" s="24">
        <v>262863</v>
      </c>
      <c r="V7" s="24">
        <v>465431</v>
      </c>
      <c r="W7" s="24">
        <v>154018</v>
      </c>
      <c r="X7" s="24">
        <v>163948</v>
      </c>
      <c r="Y7" s="24">
        <v>145059</v>
      </c>
      <c r="Z7" s="24">
        <v>212503</v>
      </c>
      <c r="AA7" s="24">
        <v>406318</v>
      </c>
      <c r="AB7" s="24">
        <v>340567</v>
      </c>
      <c r="AC7" s="24">
        <v>438249</v>
      </c>
      <c r="AD7" s="24">
        <v>622755</v>
      </c>
      <c r="AE7" s="100">
        <v>175901</v>
      </c>
      <c r="AF7" s="24">
        <v>231048</v>
      </c>
      <c r="AG7" s="24">
        <v>13177</v>
      </c>
      <c r="AH7" s="24">
        <v>24015</v>
      </c>
      <c r="AI7" s="24">
        <v>14962</v>
      </c>
      <c r="AJ7" s="24">
        <v>6578</v>
      </c>
      <c r="AK7" s="24">
        <v>10020</v>
      </c>
    </row>
    <row r="8" spans="1:43">
      <c r="A8" s="69" t="s">
        <v>279</v>
      </c>
      <c r="B8" s="282" t="s">
        <v>280</v>
      </c>
      <c r="C8" s="24">
        <v>522418</v>
      </c>
      <c r="D8" s="24">
        <v>436555</v>
      </c>
      <c r="E8" s="24">
        <v>189983</v>
      </c>
      <c r="F8" s="24">
        <v>11420</v>
      </c>
      <c r="G8" s="24">
        <v>813</v>
      </c>
      <c r="H8" s="24">
        <v>6691</v>
      </c>
      <c r="I8" s="24">
        <v>79789</v>
      </c>
      <c r="J8" s="24">
        <v>184356</v>
      </c>
      <c r="K8" s="24">
        <v>452550</v>
      </c>
      <c r="L8" s="24">
        <v>586007</v>
      </c>
      <c r="M8" s="24">
        <v>1510143</v>
      </c>
      <c r="N8" s="24">
        <v>2068517</v>
      </c>
      <c r="O8" s="24">
        <v>2035489</v>
      </c>
      <c r="P8" s="24">
        <v>1854045</v>
      </c>
      <c r="Q8" s="24">
        <v>2583935</v>
      </c>
      <c r="R8" s="24">
        <v>2890516</v>
      </c>
      <c r="S8" s="24">
        <v>1046306</v>
      </c>
      <c r="T8" s="24">
        <v>1117100</v>
      </c>
      <c r="U8" s="24">
        <v>1080357</v>
      </c>
      <c r="V8" s="24">
        <v>1168269</v>
      </c>
      <c r="W8" s="24">
        <v>1545524</v>
      </c>
      <c r="X8" s="24">
        <v>1677633</v>
      </c>
      <c r="Y8" s="24">
        <v>1710041</v>
      </c>
      <c r="Z8" s="24">
        <v>1754338</v>
      </c>
      <c r="AA8" s="24">
        <v>1538591</v>
      </c>
      <c r="AB8" s="24">
        <v>1376378</v>
      </c>
      <c r="AC8" s="24">
        <v>1868525</v>
      </c>
      <c r="AD8" s="24">
        <v>2028453</v>
      </c>
      <c r="AE8" s="100">
        <v>1779737</v>
      </c>
      <c r="AF8" s="24">
        <v>1731083</v>
      </c>
      <c r="AG8" s="24">
        <v>1221279</v>
      </c>
      <c r="AH8" s="24">
        <v>1906525</v>
      </c>
      <c r="AI8" s="24">
        <v>1474013</v>
      </c>
      <c r="AJ8" s="24">
        <v>1339254</v>
      </c>
      <c r="AK8" s="24">
        <v>1163854</v>
      </c>
    </row>
    <row r="9" spans="1:43">
      <c r="A9" s="69" t="s">
        <v>281</v>
      </c>
      <c r="B9" s="282" t="s">
        <v>282</v>
      </c>
      <c r="C9" s="24">
        <v>506504</v>
      </c>
      <c r="D9" s="24">
        <v>521128</v>
      </c>
      <c r="E9" s="24">
        <v>535179</v>
      </c>
      <c r="F9" s="24">
        <v>101666</v>
      </c>
      <c r="G9" s="24">
        <v>116374</v>
      </c>
      <c r="H9" s="24">
        <v>131184</v>
      </c>
      <c r="I9" s="24">
        <v>145995</v>
      </c>
      <c r="J9" s="24"/>
      <c r="K9" s="24"/>
      <c r="L9" s="24"/>
      <c r="M9" s="24"/>
      <c r="N9" s="24"/>
      <c r="O9" s="24"/>
      <c r="P9" s="24"/>
      <c r="Q9" s="24"/>
      <c r="R9" s="24"/>
      <c r="S9" s="24">
        <v>1346737</v>
      </c>
      <c r="T9" s="24">
        <v>1414542</v>
      </c>
      <c r="U9" s="24">
        <v>1418926</v>
      </c>
      <c r="V9" s="24">
        <v>1475684</v>
      </c>
      <c r="W9" s="24">
        <v>1636720</v>
      </c>
      <c r="X9" s="24">
        <v>1751225</v>
      </c>
      <c r="Y9" s="24">
        <v>1870632</v>
      </c>
      <c r="Z9" s="24">
        <v>2023662</v>
      </c>
      <c r="AA9" s="24">
        <v>2040762</v>
      </c>
      <c r="AB9" s="24">
        <v>2156906</v>
      </c>
      <c r="AC9" s="24">
        <v>2152543</v>
      </c>
      <c r="AD9" s="24">
        <v>2240934</v>
      </c>
      <c r="AE9" s="100">
        <v>2288308</v>
      </c>
      <c r="AF9" s="24">
        <v>2454764</v>
      </c>
      <c r="AG9" s="24">
        <v>2459276</v>
      </c>
      <c r="AH9" s="24">
        <v>2291569</v>
      </c>
      <c r="AI9" s="24">
        <v>2310504</v>
      </c>
      <c r="AJ9" s="24"/>
      <c r="AK9" s="24"/>
    </row>
    <row r="10" spans="1:43">
      <c r="A10" s="69" t="s">
        <v>283</v>
      </c>
      <c r="B10" s="282" t="s">
        <v>284</v>
      </c>
      <c r="C10" s="24">
        <v>1885</v>
      </c>
      <c r="D10" s="24">
        <v>1884</v>
      </c>
      <c r="E10" s="24">
        <v>2182</v>
      </c>
      <c r="F10" s="24">
        <v>2594</v>
      </c>
      <c r="G10" s="24">
        <v>3076</v>
      </c>
      <c r="H10" s="24">
        <v>3439</v>
      </c>
      <c r="I10" s="24">
        <v>5851</v>
      </c>
      <c r="J10" s="24">
        <v>9310</v>
      </c>
      <c r="K10" s="24">
        <v>807.79313000035472</v>
      </c>
      <c r="L10" s="24">
        <v>809</v>
      </c>
      <c r="M10" s="24">
        <v>20</v>
      </c>
      <c r="N10" s="24">
        <v>19</v>
      </c>
      <c r="O10" s="24">
        <v>9288</v>
      </c>
      <c r="P10" s="24">
        <v>9843</v>
      </c>
      <c r="Q10" s="24">
        <v>14305</v>
      </c>
      <c r="R10" s="24">
        <v>12427</v>
      </c>
      <c r="S10" s="24">
        <v>2253</v>
      </c>
      <c r="T10" s="24">
        <v>1288</v>
      </c>
      <c r="U10" s="24">
        <v>1274</v>
      </c>
      <c r="V10" s="24">
        <v>607</v>
      </c>
      <c r="W10" s="24">
        <v>604</v>
      </c>
      <c r="X10" s="24">
        <v>613</v>
      </c>
      <c r="Y10" s="24">
        <v>32</v>
      </c>
      <c r="Z10" s="24">
        <v>309</v>
      </c>
      <c r="AA10" s="24">
        <v>298</v>
      </c>
      <c r="AB10" s="24">
        <f>AB11+AB12</f>
        <v>320</v>
      </c>
      <c r="AC10" s="24">
        <f>AC11+AC12</f>
        <v>41710</v>
      </c>
      <c r="AD10" s="24">
        <f t="shared" ref="AD10:AK10" si="1">AD11+AD12</f>
        <v>43013</v>
      </c>
      <c r="AE10" s="24">
        <f t="shared" si="1"/>
        <v>35506</v>
      </c>
      <c r="AF10" s="24">
        <f t="shared" si="1"/>
        <v>32904</v>
      </c>
      <c r="AG10" s="24">
        <f t="shared" si="1"/>
        <v>11</v>
      </c>
      <c r="AH10" s="24">
        <f t="shared" si="1"/>
        <v>11</v>
      </c>
      <c r="AI10" s="24">
        <f t="shared" si="1"/>
        <v>11</v>
      </c>
      <c r="AJ10" s="24">
        <f t="shared" si="1"/>
        <v>11</v>
      </c>
      <c r="AK10" s="24">
        <f t="shared" si="1"/>
        <v>11</v>
      </c>
    </row>
    <row r="11" spans="1:43">
      <c r="A11" s="70" t="s">
        <v>285</v>
      </c>
      <c r="B11" s="291" t="s">
        <v>286</v>
      </c>
      <c r="C11" s="24"/>
      <c r="D11" s="24"/>
      <c r="E11" s="24"/>
      <c r="F11" s="24"/>
      <c r="G11" s="24"/>
      <c r="H11" s="24"/>
      <c r="I11" s="24"/>
      <c r="J11" s="24"/>
      <c r="K11" s="24"/>
      <c r="L11" s="24"/>
      <c r="M11" s="24"/>
      <c r="N11" s="24"/>
      <c r="O11" s="24"/>
      <c r="P11" s="24"/>
      <c r="Q11" s="24"/>
      <c r="R11" s="24"/>
      <c r="S11" s="24"/>
      <c r="T11" s="24">
        <v>1255</v>
      </c>
      <c r="U11" s="24">
        <v>1253</v>
      </c>
      <c r="V11" s="24">
        <v>584</v>
      </c>
      <c r="W11" s="24">
        <v>582</v>
      </c>
      <c r="X11" s="24">
        <v>582</v>
      </c>
      <c r="Y11" s="24">
        <v>1</v>
      </c>
      <c r="Z11" s="24">
        <v>266</v>
      </c>
      <c r="AA11" s="24">
        <v>263</v>
      </c>
      <c r="AB11" s="24">
        <v>262</v>
      </c>
      <c r="AC11" s="24">
        <v>212</v>
      </c>
      <c r="AD11" s="24">
        <v>43002</v>
      </c>
      <c r="AE11" s="100">
        <v>213</v>
      </c>
      <c r="AF11" s="24"/>
      <c r="AG11" s="24"/>
      <c r="AH11" s="24"/>
      <c r="AI11" s="24"/>
      <c r="AJ11" s="24"/>
      <c r="AK11" s="24"/>
    </row>
    <row r="12" spans="1:43">
      <c r="A12" s="70" t="s">
        <v>112</v>
      </c>
      <c r="B12" s="291" t="s">
        <v>287</v>
      </c>
      <c r="C12" s="24"/>
      <c r="D12" s="24"/>
      <c r="E12" s="24"/>
      <c r="F12" s="24"/>
      <c r="G12" s="24"/>
      <c r="H12" s="24"/>
      <c r="I12" s="24"/>
      <c r="J12" s="24"/>
      <c r="K12" s="24"/>
      <c r="L12" s="24"/>
      <c r="M12" s="24"/>
      <c r="N12" s="24"/>
      <c r="O12" s="24"/>
      <c r="P12" s="24"/>
      <c r="Q12" s="24"/>
      <c r="R12" s="24"/>
      <c r="S12" s="24"/>
      <c r="T12" s="24">
        <v>33</v>
      </c>
      <c r="U12" s="24">
        <v>21</v>
      </c>
      <c r="V12" s="24">
        <v>23</v>
      </c>
      <c r="W12" s="24">
        <v>22</v>
      </c>
      <c r="X12" s="24">
        <v>31</v>
      </c>
      <c r="Y12" s="24">
        <v>31</v>
      </c>
      <c r="Z12" s="24">
        <v>43</v>
      </c>
      <c r="AA12" s="24">
        <v>35</v>
      </c>
      <c r="AB12" s="24">
        <v>58</v>
      </c>
      <c r="AC12" s="24">
        <v>41498</v>
      </c>
      <c r="AD12" s="24">
        <v>11</v>
      </c>
      <c r="AE12" s="100">
        <v>35293</v>
      </c>
      <c r="AF12" s="24">
        <v>32904</v>
      </c>
      <c r="AG12" s="24">
        <v>11</v>
      </c>
      <c r="AH12" s="24">
        <v>11</v>
      </c>
      <c r="AI12" s="24">
        <v>11</v>
      </c>
      <c r="AJ12" s="24">
        <v>11</v>
      </c>
      <c r="AK12" s="24">
        <v>11</v>
      </c>
    </row>
    <row r="13" spans="1:43">
      <c r="A13" s="69"/>
      <c r="B13" s="291"/>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row>
    <row r="14" spans="1:43" ht="15.75">
      <c r="A14" s="80" t="s">
        <v>288</v>
      </c>
      <c r="B14" s="290" t="s">
        <v>289</v>
      </c>
      <c r="C14" s="83">
        <v>50234738</v>
      </c>
      <c r="D14" s="83">
        <v>47432867</v>
      </c>
      <c r="E14" s="83">
        <v>44590720</v>
      </c>
      <c r="F14" s="83">
        <v>44771970</v>
      </c>
      <c r="G14" s="83">
        <v>43496382</v>
      </c>
      <c r="H14" s="83">
        <v>43375670</v>
      </c>
      <c r="I14" s="83">
        <v>43877250</v>
      </c>
      <c r="J14" s="83">
        <v>43578829</v>
      </c>
      <c r="K14" s="83">
        <v>42363967.606069997</v>
      </c>
      <c r="L14" s="83">
        <v>42714501.813809514</v>
      </c>
      <c r="M14" s="83">
        <v>42553700</v>
      </c>
      <c r="N14" s="83">
        <v>42350458</v>
      </c>
      <c r="O14" s="83">
        <v>43614001</v>
      </c>
      <c r="P14" s="83">
        <v>43874970</v>
      </c>
      <c r="Q14" s="83">
        <v>44551060</v>
      </c>
      <c r="R14" s="83">
        <v>44753378</v>
      </c>
      <c r="S14" s="83">
        <v>26898355</v>
      </c>
      <c r="T14" s="83">
        <v>27472987</v>
      </c>
      <c r="U14" s="83">
        <v>27849090</v>
      </c>
      <c r="V14" s="83">
        <v>27649983</v>
      </c>
      <c r="W14" s="83">
        <v>27169449</v>
      </c>
      <c r="X14" s="83">
        <v>27481970</v>
      </c>
      <c r="Y14" s="83">
        <v>27988379</v>
      </c>
      <c r="Z14" s="83">
        <v>27527173</v>
      </c>
      <c r="AA14" s="83">
        <f>SUM(AA15:AA17)</f>
        <v>26250836</v>
      </c>
      <c r="AB14" s="83">
        <f>SUM(AB15:AB17)</f>
        <v>25702856</v>
      </c>
      <c r="AC14" s="83">
        <f>SUM(AC15:AC17)</f>
        <v>24437763</v>
      </c>
      <c r="AD14" s="83">
        <f t="shared" ref="AD14:AK14" si="2">SUM(AD15:AD17)</f>
        <v>24079361</v>
      </c>
      <c r="AE14" s="83">
        <f t="shared" si="2"/>
        <v>22908333</v>
      </c>
      <c r="AF14" s="83">
        <f t="shared" si="2"/>
        <v>23350308</v>
      </c>
      <c r="AG14" s="83">
        <f t="shared" si="2"/>
        <v>19409350</v>
      </c>
      <c r="AH14" s="83">
        <f t="shared" si="2"/>
        <v>18539420</v>
      </c>
      <c r="AI14" s="83">
        <f t="shared" si="2"/>
        <v>17356078</v>
      </c>
      <c r="AJ14" s="83">
        <f t="shared" si="2"/>
        <v>17501035</v>
      </c>
      <c r="AK14" s="83">
        <f t="shared" si="2"/>
        <v>17022043</v>
      </c>
    </row>
    <row r="15" spans="1:43">
      <c r="A15" s="69" t="s">
        <v>277</v>
      </c>
      <c r="B15" s="282" t="s">
        <v>278</v>
      </c>
      <c r="C15" s="24">
        <v>28634219</v>
      </c>
      <c r="D15" s="24">
        <v>30459497</v>
      </c>
      <c r="E15" s="24">
        <v>36837794</v>
      </c>
      <c r="F15" s="24">
        <v>38430796</v>
      </c>
      <c r="G15" s="24">
        <v>38309969</v>
      </c>
      <c r="H15" s="24">
        <v>37594916</v>
      </c>
      <c r="I15" s="24">
        <v>37135783</v>
      </c>
      <c r="J15" s="24">
        <v>35826600</v>
      </c>
      <c r="K15" s="24">
        <v>33159753.12094</v>
      </c>
      <c r="L15" s="24">
        <v>30969028.04978</v>
      </c>
      <c r="M15" s="24">
        <v>27939293</v>
      </c>
      <c r="N15" s="24">
        <v>27275384</v>
      </c>
      <c r="O15" s="24">
        <v>28687389</v>
      </c>
      <c r="P15" s="24">
        <v>27645236</v>
      </c>
      <c r="Q15" s="24">
        <v>27388589</v>
      </c>
      <c r="R15" s="24">
        <v>27622375</v>
      </c>
      <c r="S15" s="24">
        <v>15771559</v>
      </c>
      <c r="T15" s="24">
        <v>15986078</v>
      </c>
      <c r="U15" s="24">
        <v>15809372</v>
      </c>
      <c r="V15" s="24">
        <v>14812376</v>
      </c>
      <c r="W15" s="24">
        <v>15109859</v>
      </c>
      <c r="X15" s="24">
        <v>15455932</v>
      </c>
      <c r="Y15" s="24">
        <v>15457346</v>
      </c>
      <c r="Z15" s="24">
        <v>14725418</v>
      </c>
      <c r="AA15" s="24">
        <v>14290556</v>
      </c>
      <c r="AB15" s="24">
        <v>14353906</v>
      </c>
      <c r="AC15" s="24">
        <v>13671474</v>
      </c>
      <c r="AD15" s="24">
        <v>13398459</v>
      </c>
      <c r="AE15" s="24">
        <v>12791593</v>
      </c>
      <c r="AF15" s="24">
        <v>13502078</v>
      </c>
      <c r="AG15" s="24">
        <v>10026774</v>
      </c>
      <c r="AH15" s="24">
        <v>9670397</v>
      </c>
      <c r="AI15" s="24">
        <v>10377678</v>
      </c>
      <c r="AJ15" s="24">
        <v>10277273</v>
      </c>
      <c r="AK15" s="24">
        <v>10072482</v>
      </c>
    </row>
    <row r="16" spans="1:43">
      <c r="A16" s="69" t="s">
        <v>279</v>
      </c>
      <c r="B16" s="282" t="s">
        <v>280</v>
      </c>
      <c r="C16" s="24">
        <v>21077748</v>
      </c>
      <c r="D16" s="24">
        <v>16496139</v>
      </c>
      <c r="E16" s="24">
        <v>7278073</v>
      </c>
      <c r="F16" s="24">
        <v>5880637</v>
      </c>
      <c r="G16" s="24">
        <v>4729025</v>
      </c>
      <c r="H16" s="24">
        <v>5322921</v>
      </c>
      <c r="I16" s="24">
        <v>6294785</v>
      </c>
      <c r="J16" s="24">
        <v>7327267</v>
      </c>
      <c r="K16" s="24">
        <v>8823298.6626900006</v>
      </c>
      <c r="L16" s="24">
        <v>11316249.182269517</v>
      </c>
      <c r="M16" s="24">
        <v>14372435</v>
      </c>
      <c r="N16" s="24">
        <v>14753587</v>
      </c>
      <c r="O16" s="24">
        <v>14544157</v>
      </c>
      <c r="P16" s="24">
        <v>15868866</v>
      </c>
      <c r="Q16" s="24">
        <v>16777001</v>
      </c>
      <c r="R16" s="24">
        <v>16778483</v>
      </c>
      <c r="S16" s="24">
        <v>10953846</v>
      </c>
      <c r="T16" s="24">
        <v>11309648</v>
      </c>
      <c r="U16" s="24">
        <v>11876581</v>
      </c>
      <c r="V16" s="24">
        <v>12690377</v>
      </c>
      <c r="W16" s="24">
        <v>11941093</v>
      </c>
      <c r="X16" s="24">
        <v>11903133</v>
      </c>
      <c r="Y16" s="24">
        <v>12408380</v>
      </c>
      <c r="Z16" s="24">
        <v>12680228</v>
      </c>
      <c r="AA16" s="24">
        <v>11835266</v>
      </c>
      <c r="AB16" s="24">
        <v>11228989</v>
      </c>
      <c r="AC16" s="24">
        <v>10683571</v>
      </c>
      <c r="AD16" s="24">
        <v>10595406</v>
      </c>
      <c r="AE16" s="24">
        <v>10034271</v>
      </c>
      <c r="AF16" s="24">
        <v>9761476</v>
      </c>
      <c r="AG16" s="24">
        <v>9326328</v>
      </c>
      <c r="AH16" s="24">
        <v>8811831</v>
      </c>
      <c r="AI16" s="24">
        <v>6921042</v>
      </c>
      <c r="AJ16" s="24">
        <v>7165722</v>
      </c>
      <c r="AK16" s="24">
        <v>6888998</v>
      </c>
    </row>
    <row r="17" spans="1:37">
      <c r="A17" s="69" t="s">
        <v>283</v>
      </c>
      <c r="B17" s="282" t="s">
        <v>284</v>
      </c>
      <c r="C17" s="24">
        <v>522771</v>
      </c>
      <c r="D17" s="24">
        <v>477231</v>
      </c>
      <c r="E17" s="24">
        <v>474853</v>
      </c>
      <c r="F17" s="24">
        <v>460537</v>
      </c>
      <c r="G17" s="24">
        <v>457388</v>
      </c>
      <c r="H17" s="24">
        <v>457833</v>
      </c>
      <c r="I17" s="24">
        <v>446682</v>
      </c>
      <c r="J17" s="24">
        <v>424962</v>
      </c>
      <c r="K17" s="24">
        <v>380915.82244000002</v>
      </c>
      <c r="L17" s="24">
        <v>429224.58175999997</v>
      </c>
      <c r="M17" s="24">
        <v>241972</v>
      </c>
      <c r="N17" s="24">
        <v>321487</v>
      </c>
      <c r="O17" s="24">
        <v>382455</v>
      </c>
      <c r="P17" s="24">
        <v>360868</v>
      </c>
      <c r="Q17" s="24">
        <v>385470</v>
      </c>
      <c r="R17" s="24">
        <v>352520</v>
      </c>
      <c r="S17" s="24">
        <v>172950</v>
      </c>
      <c r="T17" s="24">
        <v>177261</v>
      </c>
      <c r="U17" s="24">
        <v>163137</v>
      </c>
      <c r="V17" s="24">
        <v>147230</v>
      </c>
      <c r="W17" s="24">
        <v>118497</v>
      </c>
      <c r="X17" s="24">
        <v>122905</v>
      </c>
      <c r="Y17" s="24">
        <v>122653</v>
      </c>
      <c r="Z17" s="24">
        <v>121527</v>
      </c>
      <c r="AA17" s="24">
        <v>125014</v>
      </c>
      <c r="AB17" s="24">
        <f>AB18+AB19</f>
        <v>119961</v>
      </c>
      <c r="AC17" s="24">
        <f>AC18+AC19</f>
        <v>82718</v>
      </c>
      <c r="AD17" s="24">
        <f t="shared" ref="AD17:AK17" si="3">AD18+AD19</f>
        <v>85496</v>
      </c>
      <c r="AE17" s="24">
        <f t="shared" si="3"/>
        <v>82469</v>
      </c>
      <c r="AF17" s="24">
        <f t="shared" si="3"/>
        <v>86754</v>
      </c>
      <c r="AG17" s="24">
        <f t="shared" si="3"/>
        <v>56248</v>
      </c>
      <c r="AH17" s="24">
        <f t="shared" si="3"/>
        <v>57192</v>
      </c>
      <c r="AI17" s="24">
        <f t="shared" si="3"/>
        <v>57358</v>
      </c>
      <c r="AJ17" s="24">
        <f t="shared" si="3"/>
        <v>58040</v>
      </c>
      <c r="AK17" s="24">
        <f t="shared" si="3"/>
        <v>60563</v>
      </c>
    </row>
    <row r="18" spans="1:37">
      <c r="A18" s="70" t="s">
        <v>285</v>
      </c>
      <c r="B18" s="291" t="s">
        <v>286</v>
      </c>
      <c r="C18" s="24"/>
      <c r="D18" s="24"/>
      <c r="E18" s="24"/>
      <c r="F18" s="24"/>
      <c r="G18" s="24"/>
      <c r="H18" s="24"/>
      <c r="I18" s="24"/>
      <c r="J18" s="24"/>
      <c r="K18" s="24"/>
      <c r="L18" s="24"/>
      <c r="M18" s="24"/>
      <c r="N18" s="24"/>
      <c r="O18" s="24"/>
      <c r="P18" s="24"/>
      <c r="Q18" s="24"/>
      <c r="R18" s="24"/>
      <c r="S18" s="24"/>
      <c r="T18" s="24">
        <v>33825</v>
      </c>
      <c r="U18" s="24">
        <v>32465</v>
      </c>
      <c r="V18" s="24">
        <v>34352</v>
      </c>
      <c r="W18" s="24">
        <v>35519</v>
      </c>
      <c r="X18" s="24">
        <v>37961</v>
      </c>
      <c r="Y18" s="24">
        <v>40737</v>
      </c>
      <c r="Z18" s="24">
        <v>45511</v>
      </c>
      <c r="AA18" s="24">
        <v>33140</v>
      </c>
      <c r="AB18" s="24">
        <v>33591</v>
      </c>
      <c r="AC18" s="24">
        <v>8124</v>
      </c>
      <c r="AD18" s="24">
        <v>36017</v>
      </c>
      <c r="AE18" s="24">
        <v>38804</v>
      </c>
      <c r="AF18" s="24">
        <v>42216</v>
      </c>
      <c r="AG18" s="24">
        <v>10990</v>
      </c>
      <c r="AH18" s="24">
        <v>10766</v>
      </c>
      <c r="AI18" s="24">
        <v>9318</v>
      </c>
      <c r="AJ18" s="24">
        <v>8054</v>
      </c>
      <c r="AK18" s="24">
        <v>7842</v>
      </c>
    </row>
    <row r="19" spans="1:37">
      <c r="A19" s="70" t="s">
        <v>112</v>
      </c>
      <c r="B19" s="291" t="s">
        <v>287</v>
      </c>
      <c r="C19" s="24"/>
      <c r="D19" s="24"/>
      <c r="E19" s="24"/>
      <c r="F19" s="24"/>
      <c r="G19" s="24"/>
      <c r="H19" s="24"/>
      <c r="I19" s="24"/>
      <c r="J19" s="24"/>
      <c r="K19" s="24"/>
      <c r="L19" s="24"/>
      <c r="M19" s="24"/>
      <c r="N19" s="24"/>
      <c r="O19" s="24"/>
      <c r="P19" s="24"/>
      <c r="Q19" s="24"/>
      <c r="R19" s="24"/>
      <c r="S19" s="24"/>
      <c r="T19" s="24">
        <v>143436</v>
      </c>
      <c r="U19" s="24">
        <v>130672</v>
      </c>
      <c r="V19" s="24">
        <v>112878</v>
      </c>
      <c r="W19" s="24">
        <v>82978</v>
      </c>
      <c r="X19" s="24">
        <v>84944</v>
      </c>
      <c r="Y19" s="24">
        <v>81916</v>
      </c>
      <c r="Z19" s="24">
        <v>76016</v>
      </c>
      <c r="AA19" s="24">
        <v>91874</v>
      </c>
      <c r="AB19" s="24">
        <v>86370</v>
      </c>
      <c r="AC19" s="24">
        <v>74594</v>
      </c>
      <c r="AD19" s="24">
        <v>49479</v>
      </c>
      <c r="AE19" s="24">
        <v>43665</v>
      </c>
      <c r="AF19" s="24">
        <v>44538</v>
      </c>
      <c r="AG19" s="24">
        <v>45258</v>
      </c>
      <c r="AH19" s="24">
        <v>46426</v>
      </c>
      <c r="AI19" s="24">
        <v>48040</v>
      </c>
      <c r="AJ19" s="24">
        <v>49986</v>
      </c>
      <c r="AK19" s="24">
        <v>52721</v>
      </c>
    </row>
    <row r="20" spans="1:37">
      <c r="A20" s="69"/>
      <c r="B20" s="282"/>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row>
    <row r="21" spans="1:37" ht="15.75">
      <c r="A21" s="80" t="s">
        <v>290</v>
      </c>
      <c r="B21" s="290" t="s">
        <v>561</v>
      </c>
      <c r="C21" s="83">
        <v>58645758</v>
      </c>
      <c r="D21" s="83">
        <v>56774010</v>
      </c>
      <c r="E21" s="83">
        <v>57278181</v>
      </c>
      <c r="F21" s="83">
        <v>53418415</v>
      </c>
      <c r="G21" s="83">
        <v>52508854</v>
      </c>
      <c r="H21" s="83">
        <v>49619642</v>
      </c>
      <c r="I21" s="83">
        <v>48053629</v>
      </c>
      <c r="J21" s="83">
        <v>43677506</v>
      </c>
      <c r="K21" s="83">
        <v>48865680</v>
      </c>
      <c r="L21" s="83">
        <v>47663810</v>
      </c>
      <c r="M21" s="83">
        <v>41233932</v>
      </c>
      <c r="N21" s="83">
        <v>40338786</v>
      </c>
      <c r="O21" s="83">
        <v>35378081</v>
      </c>
      <c r="P21" s="83">
        <v>34718729</v>
      </c>
      <c r="Q21" s="83">
        <v>36081250</v>
      </c>
      <c r="R21" s="83">
        <v>37339344</v>
      </c>
      <c r="S21" s="83">
        <v>22597647</v>
      </c>
      <c r="T21" s="83">
        <v>22632745</v>
      </c>
      <c r="U21" s="83">
        <v>22646888</v>
      </c>
      <c r="V21" s="83">
        <v>24662821</v>
      </c>
      <c r="W21" s="83">
        <v>23044044</v>
      </c>
      <c r="X21" s="83">
        <v>22412479</v>
      </c>
      <c r="Y21" s="83">
        <v>22568752</v>
      </c>
      <c r="Z21" s="83">
        <v>22819005</v>
      </c>
      <c r="AA21" s="83">
        <f>SUM(AA22:AA24)</f>
        <v>21101861</v>
      </c>
      <c r="AB21" s="83">
        <f>SUM(AB22:AB24)</f>
        <v>20868635</v>
      </c>
      <c r="AC21" s="83">
        <f>SUM(AC22:AC24)</f>
        <v>17674468</v>
      </c>
      <c r="AD21" s="83">
        <f t="shared" ref="AD21:AK21" si="4">SUM(AD22:AD24)</f>
        <v>16817438</v>
      </c>
      <c r="AE21" s="83">
        <f t="shared" si="4"/>
        <v>16026236</v>
      </c>
      <c r="AF21" s="83">
        <f t="shared" si="4"/>
        <v>15372446</v>
      </c>
      <c r="AG21" s="83">
        <f t="shared" si="4"/>
        <v>8590440</v>
      </c>
      <c r="AH21" s="83">
        <f t="shared" si="4"/>
        <v>9448772</v>
      </c>
      <c r="AI21" s="83">
        <f t="shared" si="4"/>
        <v>9358899</v>
      </c>
      <c r="AJ21" s="83">
        <f t="shared" si="4"/>
        <v>8716731</v>
      </c>
      <c r="AK21" s="83">
        <f t="shared" si="4"/>
        <v>8198208</v>
      </c>
    </row>
    <row r="22" spans="1:37">
      <c r="A22" s="69" t="s">
        <v>277</v>
      </c>
      <c r="B22" s="282" t="s">
        <v>278</v>
      </c>
      <c r="C22" s="24">
        <v>45019023</v>
      </c>
      <c r="D22" s="24">
        <v>44022770</v>
      </c>
      <c r="E22" s="24">
        <v>47525190</v>
      </c>
      <c r="F22" s="24">
        <v>47213927</v>
      </c>
      <c r="G22" s="24">
        <v>49114074</v>
      </c>
      <c r="H22" s="24">
        <v>46440692</v>
      </c>
      <c r="I22" s="24">
        <v>44790058</v>
      </c>
      <c r="J22" s="24">
        <v>40222097</v>
      </c>
      <c r="K22" s="24">
        <v>44534880</v>
      </c>
      <c r="L22" s="24">
        <v>42295212</v>
      </c>
      <c r="M22" s="24">
        <v>29263925</v>
      </c>
      <c r="N22" s="24">
        <v>29239743</v>
      </c>
      <c r="O22" s="24">
        <v>24895404</v>
      </c>
      <c r="P22" s="24">
        <v>24749854</v>
      </c>
      <c r="Q22" s="24">
        <v>24548395</v>
      </c>
      <c r="R22" s="24">
        <v>25998247</v>
      </c>
      <c r="S22" s="24">
        <v>14230199</v>
      </c>
      <c r="T22" s="24">
        <v>13615904</v>
      </c>
      <c r="U22" s="24">
        <v>12977007</v>
      </c>
      <c r="V22" s="24">
        <v>14414954</v>
      </c>
      <c r="W22" s="24">
        <v>12495774</v>
      </c>
      <c r="X22" s="24">
        <v>12498567</v>
      </c>
      <c r="Y22" s="24">
        <v>11948837</v>
      </c>
      <c r="Z22" s="24">
        <v>12090445</v>
      </c>
      <c r="AA22" s="24">
        <v>10621773</v>
      </c>
      <c r="AB22" s="24">
        <v>10126729</v>
      </c>
      <c r="AC22" s="24">
        <v>9669466</v>
      </c>
      <c r="AD22" s="24">
        <v>9888534</v>
      </c>
      <c r="AE22" s="24">
        <v>9176383</v>
      </c>
      <c r="AF22" s="24">
        <v>8460027</v>
      </c>
      <c r="AG22" s="24">
        <v>5084904</v>
      </c>
      <c r="AH22" s="24">
        <v>4847839</v>
      </c>
      <c r="AI22" s="24">
        <v>5011981</v>
      </c>
      <c r="AJ22" s="24">
        <v>4798291</v>
      </c>
      <c r="AK22" s="24">
        <v>4667772</v>
      </c>
    </row>
    <row r="23" spans="1:37">
      <c r="A23" s="69" t="s">
        <v>279</v>
      </c>
      <c r="B23" s="282" t="s">
        <v>280</v>
      </c>
      <c r="C23" s="24">
        <v>12714221</v>
      </c>
      <c r="D23" s="24">
        <v>11951472</v>
      </c>
      <c r="E23" s="24">
        <v>9030362</v>
      </c>
      <c r="F23" s="24">
        <v>5428183</v>
      </c>
      <c r="G23" s="24">
        <v>2681059</v>
      </c>
      <c r="H23" s="24">
        <v>2455304</v>
      </c>
      <c r="I23" s="24">
        <v>2551675</v>
      </c>
      <c r="J23" s="24">
        <v>2723760</v>
      </c>
      <c r="K23" s="24">
        <v>4113613</v>
      </c>
      <c r="L23" s="24">
        <v>5171945</v>
      </c>
      <c r="M23" s="24">
        <v>11165057</v>
      </c>
      <c r="N23" s="24">
        <v>10336908</v>
      </c>
      <c r="O23" s="24">
        <v>9718589</v>
      </c>
      <c r="P23" s="24">
        <v>9110447</v>
      </c>
      <c r="Q23" s="24">
        <v>10733992</v>
      </c>
      <c r="R23" s="24">
        <v>10262953</v>
      </c>
      <c r="S23" s="24">
        <v>8004056</v>
      </c>
      <c r="T23" s="24">
        <v>8687082</v>
      </c>
      <c r="U23" s="24">
        <v>9357882</v>
      </c>
      <c r="V23" s="24">
        <v>9912792</v>
      </c>
      <c r="W23" s="24">
        <v>10210005</v>
      </c>
      <c r="X23" s="24">
        <v>9623300</v>
      </c>
      <c r="Y23" s="24">
        <v>10333217</v>
      </c>
      <c r="Z23" s="24">
        <v>10451327</v>
      </c>
      <c r="AA23" s="24">
        <v>10252493</v>
      </c>
      <c r="AB23" s="24">
        <v>10502895</v>
      </c>
      <c r="AC23" s="24">
        <v>7790592</v>
      </c>
      <c r="AD23" s="24">
        <v>6695150</v>
      </c>
      <c r="AE23" s="24">
        <v>6637573</v>
      </c>
      <c r="AF23" s="24">
        <v>6647000</v>
      </c>
      <c r="AG23" s="24">
        <v>3396510</v>
      </c>
      <c r="AH23" s="24">
        <v>4471291</v>
      </c>
      <c r="AI23" s="24">
        <v>4280165</v>
      </c>
      <c r="AJ23" s="24">
        <v>3850004</v>
      </c>
      <c r="AK23" s="24">
        <v>3475164</v>
      </c>
    </row>
    <row r="24" spans="1:37">
      <c r="A24" s="69" t="s">
        <v>283</v>
      </c>
      <c r="B24" s="282" t="s">
        <v>284</v>
      </c>
      <c r="C24" s="24">
        <v>912514</v>
      </c>
      <c r="D24" s="24">
        <v>799768</v>
      </c>
      <c r="E24" s="24">
        <v>722629</v>
      </c>
      <c r="F24" s="24">
        <v>776305</v>
      </c>
      <c r="G24" s="24">
        <v>713721</v>
      </c>
      <c r="H24" s="24">
        <v>723646</v>
      </c>
      <c r="I24" s="24">
        <v>711896</v>
      </c>
      <c r="J24" s="24">
        <v>731649</v>
      </c>
      <c r="K24" s="24">
        <v>217187</v>
      </c>
      <c r="L24" s="24">
        <v>196653</v>
      </c>
      <c r="M24" s="24">
        <v>804950</v>
      </c>
      <c r="N24" s="24">
        <v>762135</v>
      </c>
      <c r="O24" s="24">
        <v>764088</v>
      </c>
      <c r="P24" s="24">
        <v>858428</v>
      </c>
      <c r="Q24" s="24">
        <v>798863</v>
      </c>
      <c r="R24" s="24">
        <v>1078144</v>
      </c>
      <c r="S24" s="24">
        <v>363392</v>
      </c>
      <c r="T24" s="24">
        <v>329759</v>
      </c>
      <c r="U24" s="24">
        <v>311999</v>
      </c>
      <c r="V24" s="24">
        <v>335075</v>
      </c>
      <c r="W24" s="24">
        <v>338265</v>
      </c>
      <c r="X24" s="24">
        <v>290612</v>
      </c>
      <c r="Y24" s="24">
        <v>286698</v>
      </c>
      <c r="Z24" s="24">
        <v>277233</v>
      </c>
      <c r="AA24" s="24">
        <v>227595</v>
      </c>
      <c r="AB24" s="24">
        <f>AB25+AB26</f>
        <v>239011</v>
      </c>
      <c r="AC24" s="24">
        <f>AC25+AC26</f>
        <v>214410</v>
      </c>
      <c r="AD24" s="24">
        <f t="shared" ref="AD24:AK24" si="5">AD25+AD26</f>
        <v>233754</v>
      </c>
      <c r="AE24" s="24">
        <f t="shared" si="5"/>
        <v>212280</v>
      </c>
      <c r="AF24" s="24">
        <f t="shared" si="5"/>
        <v>265419</v>
      </c>
      <c r="AG24" s="24">
        <f t="shared" si="5"/>
        <v>109026</v>
      </c>
      <c r="AH24" s="24">
        <f t="shared" si="5"/>
        <v>129642</v>
      </c>
      <c r="AI24" s="24">
        <f t="shared" si="5"/>
        <v>66753</v>
      </c>
      <c r="AJ24" s="24">
        <f t="shared" si="5"/>
        <v>68436</v>
      </c>
      <c r="AK24" s="24">
        <f t="shared" si="5"/>
        <v>55272</v>
      </c>
    </row>
    <row r="25" spans="1:37">
      <c r="A25" s="70" t="s">
        <v>285</v>
      </c>
      <c r="B25" s="291" t="s">
        <v>286</v>
      </c>
      <c r="C25" s="24"/>
      <c r="D25" s="24"/>
      <c r="E25" s="24"/>
      <c r="F25" s="24"/>
      <c r="G25" s="24"/>
      <c r="H25" s="24"/>
      <c r="I25" s="24"/>
      <c r="J25" s="24"/>
      <c r="K25" s="24"/>
      <c r="L25" s="24"/>
      <c r="M25" s="24"/>
      <c r="N25" s="24"/>
      <c r="O25" s="24"/>
      <c r="P25" s="24"/>
      <c r="Q25" s="24"/>
      <c r="R25" s="24"/>
      <c r="S25" s="24"/>
      <c r="T25" s="24">
        <v>292855</v>
      </c>
      <c r="U25" s="24">
        <v>284325</v>
      </c>
      <c r="V25" s="24">
        <v>292678</v>
      </c>
      <c r="W25" s="24">
        <v>292022</v>
      </c>
      <c r="X25" s="24">
        <v>258360</v>
      </c>
      <c r="Y25" s="24">
        <v>247893</v>
      </c>
      <c r="Z25" s="24">
        <v>245867</v>
      </c>
      <c r="AA25" s="24">
        <v>196138</v>
      </c>
      <c r="AB25" s="24">
        <v>205170</v>
      </c>
      <c r="AC25" s="24">
        <v>196371</v>
      </c>
      <c r="AD25" s="24">
        <v>208568</v>
      </c>
      <c r="AE25" s="24">
        <v>195907</v>
      </c>
      <c r="AF25" s="24">
        <v>242791</v>
      </c>
      <c r="AG25" s="24">
        <v>107563</v>
      </c>
      <c r="AH25" s="24">
        <v>128084</v>
      </c>
      <c r="AI25" s="24">
        <v>65147</v>
      </c>
      <c r="AJ25" s="24">
        <v>66914</v>
      </c>
      <c r="AK25" s="24">
        <v>53949</v>
      </c>
    </row>
    <row r="26" spans="1:37">
      <c r="A26" s="70" t="s">
        <v>112</v>
      </c>
      <c r="B26" s="291" t="s">
        <v>291</v>
      </c>
      <c r="C26" s="24"/>
      <c r="D26" s="24"/>
      <c r="E26" s="24"/>
      <c r="F26" s="24"/>
      <c r="G26" s="24"/>
      <c r="H26" s="24"/>
      <c r="I26" s="24"/>
      <c r="J26" s="24"/>
      <c r="K26" s="24"/>
      <c r="L26" s="24"/>
      <c r="M26" s="24"/>
      <c r="N26" s="24"/>
      <c r="O26" s="24"/>
      <c r="P26" s="24"/>
      <c r="Q26" s="24"/>
      <c r="R26" s="24"/>
      <c r="S26" s="24"/>
      <c r="T26" s="24">
        <v>36904</v>
      </c>
      <c r="U26" s="24">
        <v>27674</v>
      </c>
      <c r="V26" s="24">
        <v>42397</v>
      </c>
      <c r="W26" s="24">
        <v>46243</v>
      </c>
      <c r="X26" s="24">
        <v>32252</v>
      </c>
      <c r="Y26" s="24">
        <v>38805</v>
      </c>
      <c r="Z26" s="24">
        <v>31366</v>
      </c>
      <c r="AA26" s="24">
        <v>31457</v>
      </c>
      <c r="AB26" s="24">
        <v>33841</v>
      </c>
      <c r="AC26" s="24">
        <v>18039</v>
      </c>
      <c r="AD26" s="24">
        <v>25186</v>
      </c>
      <c r="AE26" s="24">
        <v>16373</v>
      </c>
      <c r="AF26" s="24">
        <v>22628</v>
      </c>
      <c r="AG26" s="24">
        <v>1463</v>
      </c>
      <c r="AH26" s="24">
        <v>1558</v>
      </c>
      <c r="AI26" s="24">
        <v>1606</v>
      </c>
      <c r="AJ26" s="24">
        <v>1522</v>
      </c>
      <c r="AK26" s="24">
        <v>1323</v>
      </c>
    </row>
    <row r="27" spans="1:37">
      <c r="A27" s="69"/>
      <c r="B27" s="282"/>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row>
    <row r="28" spans="1:37" ht="15.75">
      <c r="A28" s="84" t="s">
        <v>292</v>
      </c>
      <c r="B28" s="298" t="s">
        <v>293</v>
      </c>
      <c r="C28" s="83">
        <v>2552911</v>
      </c>
      <c r="D28" s="83">
        <v>2555537</v>
      </c>
      <c r="E28" s="83">
        <v>2384303</v>
      </c>
      <c r="F28" s="83">
        <v>2717618</v>
      </c>
      <c r="G28" s="83">
        <v>2278571</v>
      </c>
      <c r="H28" s="83">
        <v>2276339</v>
      </c>
      <c r="I28" s="83">
        <v>2474125</v>
      </c>
      <c r="J28" s="83">
        <v>2464474</v>
      </c>
      <c r="K28" s="83">
        <v>2061331</v>
      </c>
      <c r="L28" s="83">
        <v>1990216</v>
      </c>
      <c r="M28" s="83">
        <v>1914491</v>
      </c>
      <c r="N28" s="83">
        <v>1942191</v>
      </c>
      <c r="O28" s="83">
        <v>1607327</v>
      </c>
      <c r="P28" s="83">
        <v>1637630</v>
      </c>
      <c r="Q28" s="83">
        <v>1793937</v>
      </c>
      <c r="R28" s="83">
        <v>1770897</v>
      </c>
      <c r="S28" s="83">
        <v>1538490</v>
      </c>
      <c r="T28" s="83">
        <v>1559346</v>
      </c>
      <c r="U28" s="83">
        <v>1561969</v>
      </c>
      <c r="V28" s="83">
        <v>1698793</v>
      </c>
      <c r="W28" s="83">
        <v>1490828</v>
      </c>
      <c r="X28" s="83">
        <v>1562834</v>
      </c>
      <c r="Y28" s="83">
        <v>1552801</v>
      </c>
      <c r="Z28" s="83">
        <v>1630880</v>
      </c>
      <c r="AA28" s="83">
        <f>SUM(AA29:AA31)</f>
        <v>1375133</v>
      </c>
      <c r="AB28" s="83">
        <f>SUM(AB29:AB31)</f>
        <v>1423915</v>
      </c>
      <c r="AC28" s="83">
        <f>SUM(AC29:AC31)</f>
        <v>1346416</v>
      </c>
      <c r="AD28" s="83">
        <f>SUM(AD29:AD31)</f>
        <v>1309339</v>
      </c>
      <c r="AE28" s="83">
        <f t="shared" ref="AE28:AK28" si="6">SUM(AE29:AE31)</f>
        <v>1252933</v>
      </c>
      <c r="AF28" s="83">
        <f t="shared" si="6"/>
        <v>1224225</v>
      </c>
      <c r="AG28" s="83">
        <f t="shared" si="6"/>
        <v>1416633</v>
      </c>
      <c r="AH28" s="83">
        <f t="shared" si="6"/>
        <v>1195840</v>
      </c>
      <c r="AI28" s="83">
        <f t="shared" si="6"/>
        <v>1171871</v>
      </c>
      <c r="AJ28" s="83">
        <f t="shared" si="6"/>
        <v>1240411</v>
      </c>
      <c r="AK28" s="83">
        <f t="shared" si="6"/>
        <v>1314544</v>
      </c>
    </row>
    <row r="29" spans="1:37">
      <c r="A29" s="72" t="s">
        <v>277</v>
      </c>
      <c r="B29" s="292" t="s">
        <v>278</v>
      </c>
      <c r="C29" s="24">
        <v>2351401</v>
      </c>
      <c r="D29" s="24">
        <v>2335308</v>
      </c>
      <c r="E29" s="24">
        <v>2328086</v>
      </c>
      <c r="F29" s="24">
        <v>2658847</v>
      </c>
      <c r="G29" s="24">
        <v>2217151</v>
      </c>
      <c r="H29" s="24">
        <v>2210907</v>
      </c>
      <c r="I29" s="24">
        <v>2399581</v>
      </c>
      <c r="J29" s="24">
        <v>2388764</v>
      </c>
      <c r="K29" s="24">
        <v>1980724</v>
      </c>
      <c r="L29" s="24">
        <v>1908611</v>
      </c>
      <c r="M29" s="24">
        <v>1792647</v>
      </c>
      <c r="N29" s="24">
        <v>1827333</v>
      </c>
      <c r="O29" s="24">
        <v>1501214</v>
      </c>
      <c r="P29" s="24">
        <v>1494525</v>
      </c>
      <c r="Q29" s="24">
        <v>1623833</v>
      </c>
      <c r="R29" s="24">
        <v>1590618</v>
      </c>
      <c r="S29" s="24">
        <v>1376055</v>
      </c>
      <c r="T29" s="24">
        <v>1422804</v>
      </c>
      <c r="U29" s="24">
        <v>1394002</v>
      </c>
      <c r="V29" s="24">
        <v>1540706</v>
      </c>
      <c r="W29" s="24">
        <v>1323680</v>
      </c>
      <c r="X29" s="24">
        <v>1388901</v>
      </c>
      <c r="Y29" s="24">
        <v>1360879</v>
      </c>
      <c r="Z29" s="24">
        <v>1423807</v>
      </c>
      <c r="AA29" s="24">
        <v>1194822</v>
      </c>
      <c r="AB29" s="24">
        <v>1235355</v>
      </c>
      <c r="AC29" s="24">
        <v>1179147</v>
      </c>
      <c r="AD29" s="24">
        <v>1133901</v>
      </c>
      <c r="AE29" s="24">
        <v>1081066</v>
      </c>
      <c r="AF29" s="24">
        <v>1081482</v>
      </c>
      <c r="AG29" s="24">
        <v>1137701</v>
      </c>
      <c r="AH29" s="24">
        <v>882206</v>
      </c>
      <c r="AI29" s="24">
        <v>896010</v>
      </c>
      <c r="AJ29" s="24">
        <v>968530</v>
      </c>
      <c r="AK29" s="24">
        <v>1152429</v>
      </c>
    </row>
    <row r="30" spans="1:37">
      <c r="A30" s="72" t="s">
        <v>279</v>
      </c>
      <c r="B30" s="292" t="s">
        <v>280</v>
      </c>
      <c r="C30" s="24">
        <v>185454</v>
      </c>
      <c r="D30" s="24">
        <v>201830</v>
      </c>
      <c r="E30" s="24">
        <v>40686</v>
      </c>
      <c r="F30" s="24">
        <v>41112</v>
      </c>
      <c r="G30" s="24">
        <v>44860</v>
      </c>
      <c r="H30" s="24">
        <v>49425</v>
      </c>
      <c r="I30" s="24">
        <v>55800</v>
      </c>
      <c r="J30" s="24">
        <v>60296</v>
      </c>
      <c r="K30" s="24">
        <v>68359</v>
      </c>
      <c r="L30" s="24">
        <v>71008</v>
      </c>
      <c r="M30" s="24">
        <v>108317</v>
      </c>
      <c r="N30" s="24">
        <v>105709</v>
      </c>
      <c r="O30" s="24">
        <v>93109</v>
      </c>
      <c r="P30" s="24">
        <v>133201</v>
      </c>
      <c r="Q30" s="24">
        <v>158083</v>
      </c>
      <c r="R30" s="24">
        <v>168781</v>
      </c>
      <c r="S30" s="24">
        <v>143324</v>
      </c>
      <c r="T30" s="24">
        <v>123723</v>
      </c>
      <c r="U30" s="24">
        <v>154994</v>
      </c>
      <c r="V30" s="24">
        <v>142209</v>
      </c>
      <c r="W30" s="24">
        <v>155250</v>
      </c>
      <c r="X30" s="24">
        <v>165151</v>
      </c>
      <c r="Y30" s="24">
        <v>183371</v>
      </c>
      <c r="Z30" s="24">
        <v>198073</v>
      </c>
      <c r="AA30" s="24">
        <v>176644</v>
      </c>
      <c r="AB30" s="24">
        <v>185992</v>
      </c>
      <c r="AC30" s="24">
        <v>163513</v>
      </c>
      <c r="AD30" s="24">
        <v>171893</v>
      </c>
      <c r="AE30" s="24">
        <v>167907</v>
      </c>
      <c r="AF30" s="24">
        <v>137386</v>
      </c>
      <c r="AG30" s="24">
        <v>273635</v>
      </c>
      <c r="AH30" s="24">
        <v>307626</v>
      </c>
      <c r="AI30" s="24">
        <v>269985</v>
      </c>
      <c r="AJ30" s="24">
        <v>266221</v>
      </c>
      <c r="AK30" s="24">
        <v>156059</v>
      </c>
    </row>
    <row r="31" spans="1:37">
      <c r="A31" s="72" t="s">
        <v>283</v>
      </c>
      <c r="B31" s="292" t="s">
        <v>284</v>
      </c>
      <c r="C31" s="24">
        <v>16056</v>
      </c>
      <c r="D31" s="24">
        <v>18399</v>
      </c>
      <c r="E31" s="24">
        <v>15531</v>
      </c>
      <c r="F31" s="24">
        <v>17659</v>
      </c>
      <c r="G31" s="24">
        <v>16560</v>
      </c>
      <c r="H31" s="24">
        <v>16007</v>
      </c>
      <c r="I31" s="24">
        <v>18744</v>
      </c>
      <c r="J31" s="24">
        <v>15414</v>
      </c>
      <c r="K31" s="24">
        <v>12248</v>
      </c>
      <c r="L31" s="24">
        <v>10597</v>
      </c>
      <c r="M31" s="24">
        <v>13527</v>
      </c>
      <c r="N31" s="24">
        <v>9149</v>
      </c>
      <c r="O31" s="24">
        <v>13004</v>
      </c>
      <c r="P31" s="24">
        <v>9904</v>
      </c>
      <c r="Q31" s="24">
        <v>12021</v>
      </c>
      <c r="R31" s="24">
        <v>11498</v>
      </c>
      <c r="S31" s="24">
        <v>19111</v>
      </c>
      <c r="T31" s="24">
        <v>12819</v>
      </c>
      <c r="U31" s="24">
        <v>12973</v>
      </c>
      <c r="V31" s="24">
        <v>15878</v>
      </c>
      <c r="W31" s="24">
        <v>11898</v>
      </c>
      <c r="X31" s="24">
        <v>8782</v>
      </c>
      <c r="Y31" s="24">
        <v>8551</v>
      </c>
      <c r="Z31" s="24">
        <v>9000</v>
      </c>
      <c r="AA31" s="24">
        <v>3667</v>
      </c>
      <c r="AB31" s="24">
        <f>AB32+AB33</f>
        <v>2568</v>
      </c>
      <c r="AC31" s="24">
        <f>AC32+AC33</f>
        <v>3756</v>
      </c>
      <c r="AD31" s="24">
        <f t="shared" ref="AD31:AK31" si="7">AD32+AD33</f>
        <v>3545</v>
      </c>
      <c r="AE31" s="24">
        <f t="shared" si="7"/>
        <v>3960</v>
      </c>
      <c r="AF31" s="24">
        <f t="shared" si="7"/>
        <v>5357</v>
      </c>
      <c r="AG31" s="24">
        <f t="shared" si="7"/>
        <v>5297</v>
      </c>
      <c r="AH31" s="24">
        <f t="shared" si="7"/>
        <v>6008</v>
      </c>
      <c r="AI31" s="24">
        <f t="shared" si="7"/>
        <v>5876</v>
      </c>
      <c r="AJ31" s="24">
        <f t="shared" si="7"/>
        <v>5660</v>
      </c>
      <c r="AK31" s="24">
        <f t="shared" si="7"/>
        <v>6056</v>
      </c>
    </row>
    <row r="32" spans="1:37">
      <c r="A32" s="70" t="s">
        <v>285</v>
      </c>
      <c r="B32" s="291" t="s">
        <v>286</v>
      </c>
      <c r="C32" s="24"/>
      <c r="D32" s="24"/>
      <c r="E32" s="24"/>
      <c r="F32" s="24"/>
      <c r="G32" s="24"/>
      <c r="H32" s="24"/>
      <c r="I32" s="24"/>
      <c r="J32" s="24"/>
      <c r="K32" s="24"/>
      <c r="L32" s="24"/>
      <c r="M32" s="24"/>
      <c r="N32" s="24"/>
      <c r="O32" s="24"/>
      <c r="P32" s="24"/>
      <c r="Q32" s="24"/>
      <c r="R32" s="24"/>
      <c r="S32" s="24"/>
      <c r="T32" s="24">
        <v>5630</v>
      </c>
      <c r="U32" s="24">
        <v>6703</v>
      </c>
      <c r="V32" s="24">
        <v>5777</v>
      </c>
      <c r="W32" s="24">
        <v>4320</v>
      </c>
      <c r="X32" s="24">
        <v>3985</v>
      </c>
      <c r="Y32" s="24">
        <v>3384</v>
      </c>
      <c r="Z32" s="24">
        <v>3521</v>
      </c>
      <c r="AA32" s="24">
        <v>3259</v>
      </c>
      <c r="AB32" s="24">
        <v>2523</v>
      </c>
      <c r="AC32" s="24">
        <v>3711</v>
      </c>
      <c r="AD32" s="24">
        <v>3500</v>
      </c>
      <c r="AE32" s="24">
        <v>3915</v>
      </c>
      <c r="AF32" s="24">
        <v>5280</v>
      </c>
      <c r="AG32" s="24">
        <v>5212</v>
      </c>
      <c r="AH32" s="24">
        <v>5920</v>
      </c>
      <c r="AI32" s="24">
        <v>5743</v>
      </c>
      <c r="AJ32" s="24">
        <v>5550</v>
      </c>
      <c r="AK32" s="24">
        <v>6011</v>
      </c>
    </row>
    <row r="33" spans="1:37">
      <c r="A33" s="70" t="s">
        <v>112</v>
      </c>
      <c r="B33" s="291" t="s">
        <v>287</v>
      </c>
      <c r="C33" s="24"/>
      <c r="D33" s="24"/>
      <c r="E33" s="24"/>
      <c r="F33" s="24"/>
      <c r="G33" s="24"/>
      <c r="H33" s="24"/>
      <c r="I33" s="24"/>
      <c r="J33" s="24"/>
      <c r="K33" s="24"/>
      <c r="L33" s="24"/>
      <c r="M33" s="24"/>
      <c r="N33" s="24"/>
      <c r="O33" s="24"/>
      <c r="P33" s="24"/>
      <c r="Q33" s="24"/>
      <c r="R33" s="24"/>
      <c r="S33" s="24"/>
      <c r="T33" s="24">
        <v>7189</v>
      </c>
      <c r="U33" s="24">
        <v>6270</v>
      </c>
      <c r="V33" s="24">
        <v>10101</v>
      </c>
      <c r="W33" s="24">
        <v>7578</v>
      </c>
      <c r="X33" s="24">
        <v>4797</v>
      </c>
      <c r="Y33" s="24">
        <v>5167</v>
      </c>
      <c r="Z33" s="24">
        <v>5479</v>
      </c>
      <c r="AA33" s="24">
        <v>408</v>
      </c>
      <c r="AB33" s="24">
        <v>45</v>
      </c>
      <c r="AC33" s="24">
        <v>45</v>
      </c>
      <c r="AD33" s="24">
        <v>45</v>
      </c>
      <c r="AE33" s="24">
        <v>45</v>
      </c>
      <c r="AF33" s="24">
        <v>77</v>
      </c>
      <c r="AG33" s="24">
        <v>85</v>
      </c>
      <c r="AH33" s="24">
        <v>88</v>
      </c>
      <c r="AI33" s="24">
        <v>133</v>
      </c>
      <c r="AJ33" s="24">
        <v>110</v>
      </c>
      <c r="AK33" s="24">
        <v>45</v>
      </c>
    </row>
    <row r="34" spans="1:37">
      <c r="A34" s="69"/>
      <c r="B34" s="282"/>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row>
    <row r="35" spans="1:37" ht="15.75">
      <c r="A35" s="80" t="s">
        <v>294</v>
      </c>
      <c r="B35" s="290" t="s">
        <v>295</v>
      </c>
      <c r="C35" s="83">
        <v>3871278</v>
      </c>
      <c r="D35" s="83">
        <v>2740141</v>
      </c>
      <c r="E35" s="83">
        <v>3223617</v>
      </c>
      <c r="F35" s="83">
        <v>1586835</v>
      </c>
      <c r="G35" s="83">
        <v>1376399</v>
      </c>
      <c r="H35" s="83">
        <v>1354431</v>
      </c>
      <c r="I35" s="83">
        <v>1232329</v>
      </c>
      <c r="J35" s="83">
        <v>1265971</v>
      </c>
      <c r="K35" s="83">
        <v>1308907</v>
      </c>
      <c r="L35" s="83">
        <v>1195335</v>
      </c>
      <c r="M35" s="83">
        <v>1095649</v>
      </c>
      <c r="N35" s="83">
        <v>1001948</v>
      </c>
      <c r="O35" s="83">
        <v>1105292</v>
      </c>
      <c r="P35" s="83">
        <v>1053362</v>
      </c>
      <c r="Q35" s="83">
        <v>1185188</v>
      </c>
      <c r="R35" s="83">
        <v>1046860</v>
      </c>
      <c r="S35" s="83">
        <v>993934</v>
      </c>
      <c r="T35" s="83">
        <v>1066035</v>
      </c>
      <c r="U35" s="83">
        <v>1857172</v>
      </c>
      <c r="V35" s="83">
        <v>906102</v>
      </c>
      <c r="W35" s="83">
        <v>1735618</v>
      </c>
      <c r="X35" s="83">
        <v>1576904</v>
      </c>
      <c r="Y35" s="83">
        <v>1611795</v>
      </c>
      <c r="Z35" s="83">
        <v>818024</v>
      </c>
      <c r="AA35" s="83">
        <f>SUM(AA36:AA38)</f>
        <v>1563722</v>
      </c>
      <c r="AB35" s="83">
        <f>SUM(AB36:AB38)</f>
        <v>1406919</v>
      </c>
      <c r="AC35" s="83">
        <f>SUM(AC36:AC38)</f>
        <v>1244053</v>
      </c>
      <c r="AD35" s="83">
        <f t="shared" ref="AD35:AK35" si="8">SUM(AD36:AD38)</f>
        <v>695437</v>
      </c>
      <c r="AE35" s="83">
        <f t="shared" si="8"/>
        <v>942894</v>
      </c>
      <c r="AF35" s="83">
        <f t="shared" si="8"/>
        <v>1004159</v>
      </c>
      <c r="AG35" s="83">
        <f t="shared" si="8"/>
        <v>681183</v>
      </c>
      <c r="AH35" s="83">
        <f t="shared" si="8"/>
        <v>594132</v>
      </c>
      <c r="AI35" s="83">
        <f t="shared" si="8"/>
        <v>816660</v>
      </c>
      <c r="AJ35" s="83">
        <f t="shared" si="8"/>
        <v>689030</v>
      </c>
      <c r="AK35" s="83">
        <f t="shared" si="8"/>
        <v>746683</v>
      </c>
    </row>
    <row r="36" spans="1:37">
      <c r="A36" s="69" t="s">
        <v>277</v>
      </c>
      <c r="B36" s="282" t="s">
        <v>278</v>
      </c>
      <c r="C36" s="24">
        <v>1647731</v>
      </c>
      <c r="D36" s="24">
        <v>1548070</v>
      </c>
      <c r="E36" s="24">
        <v>1591399</v>
      </c>
      <c r="F36" s="24">
        <v>1487523</v>
      </c>
      <c r="G36" s="24">
        <v>1312752</v>
      </c>
      <c r="H36" s="24">
        <v>1308681</v>
      </c>
      <c r="I36" s="24">
        <v>1191094</v>
      </c>
      <c r="J36" s="24">
        <v>1111576</v>
      </c>
      <c r="K36" s="24">
        <v>1065479</v>
      </c>
      <c r="L36" s="24">
        <v>955380</v>
      </c>
      <c r="M36" s="24">
        <v>854281</v>
      </c>
      <c r="N36" s="24">
        <v>788034</v>
      </c>
      <c r="O36" s="24">
        <v>775972</v>
      </c>
      <c r="P36" s="24">
        <v>744011</v>
      </c>
      <c r="Q36" s="24">
        <v>695024</v>
      </c>
      <c r="R36" s="24">
        <v>721146</v>
      </c>
      <c r="S36" s="24">
        <v>606436</v>
      </c>
      <c r="T36" s="24">
        <v>625267</v>
      </c>
      <c r="U36" s="24">
        <v>643673</v>
      </c>
      <c r="V36" s="24">
        <v>642122</v>
      </c>
      <c r="W36" s="24">
        <v>671795</v>
      </c>
      <c r="X36" s="24">
        <v>681377</v>
      </c>
      <c r="Y36" s="24">
        <v>663900</v>
      </c>
      <c r="Z36" s="24">
        <v>585195</v>
      </c>
      <c r="AA36" s="24">
        <v>614865</v>
      </c>
      <c r="AB36" s="24">
        <v>598044</v>
      </c>
      <c r="AC36" s="24">
        <v>560888</v>
      </c>
      <c r="AD36" s="24">
        <v>502878</v>
      </c>
      <c r="AE36" s="24">
        <v>546103</v>
      </c>
      <c r="AF36" s="24">
        <v>483198</v>
      </c>
      <c r="AG36" s="24">
        <v>460151</v>
      </c>
      <c r="AH36" s="24">
        <v>384526</v>
      </c>
      <c r="AI36" s="24">
        <v>509388</v>
      </c>
      <c r="AJ36" s="24">
        <v>484383</v>
      </c>
      <c r="AK36" s="24">
        <v>495585</v>
      </c>
    </row>
    <row r="37" spans="1:37">
      <c r="A37" s="69" t="s">
        <v>279</v>
      </c>
      <c r="B37" s="282" t="s">
        <v>280</v>
      </c>
      <c r="C37" s="24">
        <v>2219810</v>
      </c>
      <c r="D37" s="24">
        <v>1190325</v>
      </c>
      <c r="E37" s="24">
        <v>1630623</v>
      </c>
      <c r="F37" s="24">
        <v>78654</v>
      </c>
      <c r="G37" s="24">
        <v>62921</v>
      </c>
      <c r="H37" s="24">
        <v>44897</v>
      </c>
      <c r="I37" s="24">
        <v>40034</v>
      </c>
      <c r="J37" s="24">
        <v>148718</v>
      </c>
      <c r="K37" s="24">
        <v>242277</v>
      </c>
      <c r="L37" s="24">
        <v>238507</v>
      </c>
      <c r="M37" s="24">
        <v>240467</v>
      </c>
      <c r="N37" s="24">
        <v>212777</v>
      </c>
      <c r="O37" s="24">
        <v>327072</v>
      </c>
      <c r="P37" s="24">
        <v>307406</v>
      </c>
      <c r="Q37" s="24">
        <v>488517</v>
      </c>
      <c r="R37" s="24">
        <v>307176</v>
      </c>
      <c r="S37" s="24">
        <v>383228</v>
      </c>
      <c r="T37" s="24">
        <v>439173</v>
      </c>
      <c r="U37" s="24">
        <v>1212347</v>
      </c>
      <c r="V37" s="24">
        <v>262046</v>
      </c>
      <c r="W37" s="24">
        <v>1061401</v>
      </c>
      <c r="X37" s="24">
        <v>893211</v>
      </c>
      <c r="Y37" s="24">
        <v>945873</v>
      </c>
      <c r="Z37" s="24">
        <v>229848</v>
      </c>
      <c r="AA37" s="24">
        <v>948173</v>
      </c>
      <c r="AB37" s="24">
        <v>808786</v>
      </c>
      <c r="AC37" s="24">
        <v>683007</v>
      </c>
      <c r="AD37" s="24">
        <v>192425</v>
      </c>
      <c r="AE37" s="24">
        <v>396658</v>
      </c>
      <c r="AF37" s="24">
        <v>519329</v>
      </c>
      <c r="AG37" s="24">
        <v>220901</v>
      </c>
      <c r="AH37" s="24">
        <v>209475</v>
      </c>
      <c r="AI37" s="24">
        <v>307142</v>
      </c>
      <c r="AJ37" s="24">
        <v>204518</v>
      </c>
      <c r="AK37" s="24">
        <v>250970</v>
      </c>
    </row>
    <row r="38" spans="1:37">
      <c r="A38" s="69" t="s">
        <v>283</v>
      </c>
      <c r="B38" s="282" t="s">
        <v>284</v>
      </c>
      <c r="C38" s="24">
        <v>3737</v>
      </c>
      <c r="D38" s="24">
        <v>1746</v>
      </c>
      <c r="E38" s="24">
        <v>1595</v>
      </c>
      <c r="F38" s="24">
        <v>20658</v>
      </c>
      <c r="G38" s="24">
        <v>726</v>
      </c>
      <c r="H38" s="24">
        <v>853</v>
      </c>
      <c r="I38" s="24">
        <v>1201</v>
      </c>
      <c r="J38" s="24">
        <v>5677</v>
      </c>
      <c r="K38" s="24">
        <v>1151</v>
      </c>
      <c r="L38" s="24">
        <v>1448</v>
      </c>
      <c r="M38" s="24">
        <v>901</v>
      </c>
      <c r="N38" s="24">
        <v>1137</v>
      </c>
      <c r="O38" s="24">
        <v>2248</v>
      </c>
      <c r="P38" s="24">
        <v>1945</v>
      </c>
      <c r="Q38" s="24">
        <v>1647</v>
      </c>
      <c r="R38" s="24">
        <v>18538</v>
      </c>
      <c r="S38" s="24">
        <v>4270</v>
      </c>
      <c r="T38" s="24">
        <v>1595</v>
      </c>
      <c r="U38" s="24">
        <v>1152</v>
      </c>
      <c r="V38" s="24">
        <v>1934</v>
      </c>
      <c r="W38" s="24">
        <v>2422</v>
      </c>
      <c r="X38" s="24">
        <v>2316</v>
      </c>
      <c r="Y38" s="24">
        <v>2022</v>
      </c>
      <c r="Z38" s="24">
        <v>2981</v>
      </c>
      <c r="AA38" s="24">
        <v>684</v>
      </c>
      <c r="AB38" s="24">
        <f>AB39+AB40</f>
        <v>89</v>
      </c>
      <c r="AC38" s="24">
        <f>AC39+AC40</f>
        <v>158</v>
      </c>
      <c r="AD38" s="24">
        <f t="shared" ref="AD38:AK38" si="9">AD39+AD40</f>
        <v>134</v>
      </c>
      <c r="AE38" s="24">
        <f t="shared" si="9"/>
        <v>133</v>
      </c>
      <c r="AF38" s="24">
        <f t="shared" si="9"/>
        <v>1632</v>
      </c>
      <c r="AG38" s="24">
        <f t="shared" si="9"/>
        <v>131</v>
      </c>
      <c r="AH38" s="24">
        <f t="shared" si="9"/>
        <v>131</v>
      </c>
      <c r="AI38" s="24">
        <f t="shared" si="9"/>
        <v>130</v>
      </c>
      <c r="AJ38" s="24">
        <f t="shared" si="9"/>
        <v>129</v>
      </c>
      <c r="AK38" s="24">
        <f t="shared" si="9"/>
        <v>128</v>
      </c>
    </row>
    <row r="39" spans="1:37">
      <c r="A39" s="70" t="s">
        <v>285</v>
      </c>
      <c r="B39" s="291" t="s">
        <v>286</v>
      </c>
      <c r="C39" s="24"/>
      <c r="D39" s="24"/>
      <c r="E39" s="24"/>
      <c r="F39" s="24"/>
      <c r="G39" s="24"/>
      <c r="H39" s="24"/>
      <c r="I39" s="24"/>
      <c r="J39" s="24"/>
      <c r="K39" s="24"/>
      <c r="L39" s="24"/>
      <c r="M39" s="24"/>
      <c r="N39" s="24"/>
      <c r="O39" s="24"/>
      <c r="P39" s="24"/>
      <c r="Q39" s="24"/>
      <c r="R39" s="24"/>
      <c r="S39" s="24"/>
      <c r="T39" s="24">
        <v>23</v>
      </c>
      <c r="U39" s="24">
        <v>23</v>
      </c>
      <c r="V39" s="24">
        <v>23</v>
      </c>
      <c r="W39" s="24">
        <v>77</v>
      </c>
      <c r="X39" s="24">
        <v>23</v>
      </c>
      <c r="Y39" s="24">
        <v>23</v>
      </c>
      <c r="Z39" s="24">
        <v>23</v>
      </c>
      <c r="AA39" s="24">
        <v>23</v>
      </c>
      <c r="AB39" s="24">
        <v>23</v>
      </c>
      <c r="AC39" s="24">
        <v>158</v>
      </c>
      <c r="AD39" s="24">
        <v>134</v>
      </c>
      <c r="AE39" s="24">
        <v>133</v>
      </c>
      <c r="AF39" s="24">
        <v>1632</v>
      </c>
      <c r="AG39" s="24">
        <v>131</v>
      </c>
      <c r="AH39" s="24">
        <v>131</v>
      </c>
      <c r="AI39" s="24">
        <v>130</v>
      </c>
      <c r="AJ39" s="24">
        <v>129</v>
      </c>
      <c r="AK39" s="24">
        <v>128</v>
      </c>
    </row>
    <row r="40" spans="1:37" ht="15.75" thickBot="1">
      <c r="A40" s="70" t="s">
        <v>112</v>
      </c>
      <c r="B40" s="291" t="s">
        <v>287</v>
      </c>
      <c r="C40" s="75"/>
      <c r="D40" s="75"/>
      <c r="E40" s="75"/>
      <c r="F40" s="75"/>
      <c r="G40" s="75"/>
      <c r="H40" s="75"/>
      <c r="I40" s="75"/>
      <c r="J40" s="75"/>
      <c r="K40" s="75"/>
      <c r="L40" s="75"/>
      <c r="M40" s="75"/>
      <c r="N40" s="75"/>
      <c r="O40" s="75"/>
      <c r="P40" s="75"/>
      <c r="Q40" s="75"/>
      <c r="R40" s="75"/>
      <c r="S40" s="75"/>
      <c r="T40" s="75">
        <v>1572</v>
      </c>
      <c r="U40" s="75">
        <v>1129</v>
      </c>
      <c r="V40" s="75">
        <v>1911</v>
      </c>
      <c r="W40" s="75">
        <v>2345</v>
      </c>
      <c r="X40" s="75">
        <v>2293</v>
      </c>
      <c r="Y40" s="75">
        <v>1999</v>
      </c>
      <c r="Z40" s="75">
        <v>2958</v>
      </c>
      <c r="AA40" s="75">
        <v>661</v>
      </c>
      <c r="AB40" s="75">
        <v>66</v>
      </c>
      <c r="AC40" s="75"/>
      <c r="AD40" s="75"/>
      <c r="AE40" s="75"/>
      <c r="AF40" s="75"/>
      <c r="AG40" s="75"/>
      <c r="AH40" s="75"/>
      <c r="AI40" s="75"/>
      <c r="AJ40" s="75"/>
      <c r="AK40" s="75"/>
    </row>
    <row r="41" spans="1:37" ht="16.5" thickTop="1">
      <c r="A41" s="171" t="s">
        <v>296</v>
      </c>
      <c r="B41" s="289" t="s">
        <v>297</v>
      </c>
      <c r="C41" s="172">
        <v>114679839</v>
      </c>
      <c r="D41" s="172">
        <v>109413772</v>
      </c>
      <c r="E41" s="172">
        <v>107533667</v>
      </c>
      <c r="F41" s="172">
        <v>101092941</v>
      </c>
      <c r="G41" s="172">
        <v>99035855</v>
      </c>
      <c r="H41" s="172">
        <v>95971665</v>
      </c>
      <c r="I41" s="172">
        <v>94687974</v>
      </c>
      <c r="J41" s="172">
        <v>90051004</v>
      </c>
      <c r="K41" s="172">
        <v>94880015.075729996</v>
      </c>
      <c r="L41" s="172">
        <v>93742118.04628703</v>
      </c>
      <c r="M41" s="172">
        <v>86927106.496509999</v>
      </c>
      <c r="N41" s="172">
        <v>86134984</v>
      </c>
      <c r="O41" s="172">
        <v>83348683</v>
      </c>
      <c r="P41" s="172">
        <v>82641868</v>
      </c>
      <c r="Q41" s="172">
        <v>85922946</v>
      </c>
      <c r="R41" s="172">
        <v>87191708</v>
      </c>
      <c r="S41" s="172">
        <v>53063346</v>
      </c>
      <c r="T41" s="172">
        <v>54012858</v>
      </c>
      <c r="U41" s="172">
        <v>55116570</v>
      </c>
      <c r="V41" s="172">
        <v>56328897</v>
      </c>
      <c r="W41" s="172">
        <v>55285977</v>
      </c>
      <c r="X41" s="172">
        <v>55064772</v>
      </c>
      <c r="Y41" s="172">
        <v>55894690</v>
      </c>
      <c r="Z41" s="172">
        <v>55155014</v>
      </c>
      <c r="AA41" s="172">
        <f>AA6+AA14+AA21+AA35</f>
        <v>52902388</v>
      </c>
      <c r="AB41" s="172">
        <f>AB6+AB14+AB21+AB35</f>
        <v>51852581</v>
      </c>
      <c r="AC41" s="172">
        <f>AC6+AC14+AC21+AC35</f>
        <v>47857311</v>
      </c>
      <c r="AD41" s="172">
        <f>AD6+AD14+AD21+AD35</f>
        <v>46527391</v>
      </c>
      <c r="AE41" s="172">
        <f>AE6+AE14+AE21+AE35</f>
        <v>44156915</v>
      </c>
      <c r="AF41" s="172">
        <f t="shared" ref="AF41:AK41" si="10">AF6+AF14+AF21+AF35</f>
        <v>44176712</v>
      </c>
      <c r="AG41" s="172">
        <f t="shared" si="10"/>
        <v>32374716</v>
      </c>
      <c r="AH41" s="172">
        <f t="shared" si="10"/>
        <v>32804444</v>
      </c>
      <c r="AI41" s="172">
        <f t="shared" si="10"/>
        <v>31331127</v>
      </c>
      <c r="AJ41" s="172">
        <f t="shared" si="10"/>
        <v>28252639</v>
      </c>
      <c r="AK41" s="172">
        <f t="shared" si="10"/>
        <v>27140819</v>
      </c>
    </row>
    <row r="48" spans="1:37" ht="18">
      <c r="A48" s="201" t="s">
        <v>424</v>
      </c>
    </row>
    <row r="50" spans="1:37">
      <c r="A50" s="13" t="s">
        <v>164</v>
      </c>
      <c r="B50" s="13" t="s">
        <v>165</v>
      </c>
    </row>
    <row r="51" spans="1:37" ht="30.6" customHeight="1">
      <c r="A51" s="230" t="s">
        <v>201</v>
      </c>
      <c r="B51" s="230" t="s">
        <v>274</v>
      </c>
      <c r="C51" s="194" t="s">
        <v>11</v>
      </c>
      <c r="D51" s="194" t="s">
        <v>10</v>
      </c>
      <c r="E51" s="194" t="s">
        <v>9</v>
      </c>
      <c r="F51" s="194" t="s">
        <v>8</v>
      </c>
      <c r="G51" s="194" t="s">
        <v>7</v>
      </c>
      <c r="H51" s="194" t="s">
        <v>6</v>
      </c>
      <c r="I51" s="194" t="s">
        <v>349</v>
      </c>
      <c r="J51" s="194" t="s">
        <v>360</v>
      </c>
      <c r="K51" s="194" t="s">
        <v>380</v>
      </c>
      <c r="L51" s="194" t="s">
        <v>397</v>
      </c>
      <c r="M51" s="194" t="s">
        <v>407</v>
      </c>
      <c r="N51" s="194" t="s">
        <v>414</v>
      </c>
      <c r="O51" s="194" t="s">
        <v>416</v>
      </c>
      <c r="P51" s="194" t="s">
        <v>418</v>
      </c>
      <c r="Q51" s="194" t="s">
        <v>422</v>
      </c>
      <c r="R51" s="194" t="s">
        <v>426</v>
      </c>
      <c r="S51" s="194" t="s">
        <v>428</v>
      </c>
      <c r="T51" s="194">
        <v>43281</v>
      </c>
      <c r="U51" s="194">
        <v>43373</v>
      </c>
      <c r="V51" s="194">
        <v>43464</v>
      </c>
      <c r="W51" s="194">
        <v>43555</v>
      </c>
      <c r="X51" s="194">
        <v>43646</v>
      </c>
      <c r="Y51" s="194">
        <v>43738</v>
      </c>
      <c r="Z51" s="194">
        <v>43830</v>
      </c>
      <c r="AA51" s="194">
        <v>43921</v>
      </c>
      <c r="AB51" s="194">
        <v>44012</v>
      </c>
      <c r="AC51" s="194">
        <v>44104</v>
      </c>
      <c r="AD51" s="194">
        <v>44196</v>
      </c>
      <c r="AE51" s="194">
        <v>44286</v>
      </c>
      <c r="AF51" s="194">
        <v>44377</v>
      </c>
      <c r="AG51" s="194">
        <v>44469</v>
      </c>
      <c r="AH51" s="194">
        <v>44561</v>
      </c>
      <c r="AI51" s="194">
        <v>44651</v>
      </c>
      <c r="AJ51" s="194">
        <v>44742</v>
      </c>
      <c r="AK51" s="194">
        <v>44834</v>
      </c>
    </row>
    <row r="52" spans="1:37">
      <c r="A52" s="69"/>
      <c r="B52" s="211"/>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row>
    <row r="53" spans="1:37" ht="15.75">
      <c r="A53" s="80" t="s">
        <v>275</v>
      </c>
      <c r="B53" s="218" t="s">
        <v>276</v>
      </c>
      <c r="C53" s="83">
        <v>1173885</v>
      </c>
      <c r="D53" s="83">
        <v>1345843</v>
      </c>
      <c r="E53" s="83">
        <v>3799490</v>
      </c>
      <c r="F53" s="83">
        <v>4222120</v>
      </c>
      <c r="G53" s="83">
        <v>3693743</v>
      </c>
      <c r="H53" s="83">
        <v>4449799</v>
      </c>
      <c r="I53" s="83">
        <v>4279452</v>
      </c>
      <c r="J53" s="83">
        <v>4935155</v>
      </c>
      <c r="K53" s="83">
        <v>4501027</v>
      </c>
      <c r="L53" s="83">
        <v>3874171</v>
      </c>
      <c r="M53" s="83">
        <v>3985969</v>
      </c>
      <c r="N53" s="83">
        <v>3990812</v>
      </c>
      <c r="O53" s="83">
        <v>3725764</v>
      </c>
      <c r="P53" s="83">
        <v>3593419</v>
      </c>
      <c r="Q53" s="83">
        <v>3336866</v>
      </c>
      <c r="R53" s="83">
        <v>3109991</v>
      </c>
      <c r="S53" s="83">
        <v>2763420</v>
      </c>
      <c r="T53" s="83">
        <v>2841091</v>
      </c>
      <c r="U53" s="83">
        <v>2573410</v>
      </c>
      <c r="V53" s="83">
        <v>4052126</v>
      </c>
      <c r="W53" s="83">
        <v>4105448</v>
      </c>
      <c r="X53" s="83">
        <v>2994807</v>
      </c>
      <c r="Y53" s="83">
        <v>3251309</v>
      </c>
      <c r="Z53" s="83">
        <v>2443792</v>
      </c>
      <c r="AA53" s="83">
        <v>2043825</v>
      </c>
      <c r="AB53" s="83">
        <v>2168471.2324775159</v>
      </c>
      <c r="AC53" s="83">
        <v>2341460.7009899998</v>
      </c>
      <c r="AD53" s="83">
        <v>1528698</v>
      </c>
      <c r="AE53" s="83">
        <v>1524766</v>
      </c>
      <c r="AF53" s="83">
        <v>1621922</v>
      </c>
      <c r="AG53" s="83">
        <v>1654220</v>
      </c>
      <c r="AH53" s="83">
        <v>1315721</v>
      </c>
      <c r="AI53" s="83">
        <v>2441149</v>
      </c>
      <c r="AJ53" s="83">
        <v>2466754</v>
      </c>
      <c r="AK53" s="83">
        <v>1928065</v>
      </c>
    </row>
    <row r="54" spans="1:37">
      <c r="A54" s="69" t="s">
        <v>277</v>
      </c>
      <c r="B54" s="211" t="s">
        <v>278</v>
      </c>
      <c r="C54" s="24">
        <v>10020</v>
      </c>
      <c r="D54" s="24">
        <v>6578</v>
      </c>
      <c r="E54" s="24">
        <v>14962</v>
      </c>
      <c r="F54" s="24">
        <v>24015</v>
      </c>
      <c r="G54" s="24">
        <v>13177</v>
      </c>
      <c r="H54" s="24">
        <v>231048</v>
      </c>
      <c r="I54" s="24">
        <v>175901</v>
      </c>
      <c r="J54" s="24">
        <v>622755</v>
      </c>
      <c r="K54" s="24">
        <v>438249</v>
      </c>
      <c r="L54" s="24">
        <v>340567</v>
      </c>
      <c r="M54" s="24">
        <v>406318</v>
      </c>
      <c r="N54" s="24">
        <v>212503</v>
      </c>
      <c r="O54" s="24">
        <v>145059</v>
      </c>
      <c r="P54" s="24">
        <v>163948</v>
      </c>
      <c r="Q54" s="24">
        <v>154018</v>
      </c>
      <c r="R54" s="24">
        <v>465431</v>
      </c>
      <c r="S54" s="24">
        <v>262863</v>
      </c>
      <c r="T54" s="24">
        <v>308161</v>
      </c>
      <c r="U54" s="24">
        <v>178114</v>
      </c>
      <c r="V54" s="24">
        <v>1149183</v>
      </c>
      <c r="W54" s="24">
        <v>1507208</v>
      </c>
      <c r="X54" s="24">
        <v>1130919</v>
      </c>
      <c r="Y54" s="24">
        <v>1206532</v>
      </c>
      <c r="Z54" s="100">
        <v>375256</v>
      </c>
      <c r="AA54" s="24">
        <v>533662</v>
      </c>
      <c r="AB54" s="24">
        <v>1581655.615247516</v>
      </c>
      <c r="AC54" s="24">
        <v>1888102.9078599999</v>
      </c>
      <c r="AD54" s="24">
        <v>1335032</v>
      </c>
      <c r="AE54" s="24">
        <v>1293131</v>
      </c>
      <c r="AF54" s="24">
        <v>1480608</v>
      </c>
      <c r="AG54" s="24">
        <v>1533957</v>
      </c>
      <c r="AH54" s="24">
        <v>1200041</v>
      </c>
      <c r="AI54" s="24">
        <v>1713805</v>
      </c>
      <c r="AJ54" s="24">
        <v>1507187</v>
      </c>
      <c r="AK54" s="24">
        <v>897258</v>
      </c>
    </row>
    <row r="55" spans="1:37">
      <c r="A55" s="69" t="s">
        <v>279</v>
      </c>
      <c r="B55" s="211" t="s">
        <v>280</v>
      </c>
      <c r="C55" s="24">
        <v>1163854</v>
      </c>
      <c r="D55" s="24">
        <v>1339254</v>
      </c>
      <c r="E55" s="24">
        <v>1474013</v>
      </c>
      <c r="F55" s="24">
        <v>1906525</v>
      </c>
      <c r="G55" s="24">
        <v>1221279</v>
      </c>
      <c r="H55" s="24">
        <v>1731083</v>
      </c>
      <c r="I55" s="24">
        <v>1779737</v>
      </c>
      <c r="J55" s="24">
        <v>2028453</v>
      </c>
      <c r="K55" s="24">
        <v>1868525</v>
      </c>
      <c r="L55" s="24">
        <v>1376378</v>
      </c>
      <c r="M55" s="24">
        <v>1538591</v>
      </c>
      <c r="N55" s="24">
        <v>1754338</v>
      </c>
      <c r="O55" s="24">
        <v>1710041</v>
      </c>
      <c r="P55" s="24">
        <v>1677633</v>
      </c>
      <c r="Q55" s="24">
        <v>1545524</v>
      </c>
      <c r="R55" s="24">
        <v>1168269</v>
      </c>
      <c r="S55" s="24">
        <v>1080357</v>
      </c>
      <c r="T55" s="24">
        <v>1117100</v>
      </c>
      <c r="U55" s="24">
        <v>1046306</v>
      </c>
      <c r="V55" s="24">
        <v>2890516</v>
      </c>
      <c r="W55" s="24">
        <v>2583935</v>
      </c>
      <c r="X55" s="24">
        <v>1854045</v>
      </c>
      <c r="Y55" s="24">
        <v>2035489</v>
      </c>
      <c r="Z55" s="100">
        <v>2068517</v>
      </c>
      <c r="AA55" s="24">
        <v>1510143</v>
      </c>
      <c r="AB55" s="24">
        <v>586007</v>
      </c>
      <c r="AC55" s="24">
        <v>452550</v>
      </c>
      <c r="AD55" s="24">
        <v>184356</v>
      </c>
      <c r="AE55" s="24">
        <v>79789</v>
      </c>
      <c r="AF55" s="24">
        <v>6691</v>
      </c>
      <c r="AG55" s="24">
        <v>813</v>
      </c>
      <c r="AH55" s="24">
        <v>11420</v>
      </c>
      <c r="AI55" s="24">
        <v>189983</v>
      </c>
      <c r="AJ55" s="24">
        <v>436555</v>
      </c>
      <c r="AK55" s="24">
        <v>522418</v>
      </c>
    </row>
    <row r="56" spans="1:37">
      <c r="A56" s="69" t="s">
        <v>281</v>
      </c>
      <c r="B56" s="211" t="s">
        <v>282</v>
      </c>
      <c r="C56" s="24"/>
      <c r="D56" s="24"/>
      <c r="E56" s="24">
        <v>2310504</v>
      </c>
      <c r="F56" s="24">
        <v>2291569</v>
      </c>
      <c r="G56" s="24">
        <v>2459276</v>
      </c>
      <c r="H56" s="24">
        <v>2454764</v>
      </c>
      <c r="I56" s="24">
        <v>2288308</v>
      </c>
      <c r="J56" s="24">
        <v>2240934</v>
      </c>
      <c r="K56" s="24">
        <v>2152543</v>
      </c>
      <c r="L56" s="24">
        <v>2156906</v>
      </c>
      <c r="M56" s="24">
        <v>2040762</v>
      </c>
      <c r="N56" s="24">
        <v>2023662</v>
      </c>
      <c r="O56" s="24">
        <v>1870632</v>
      </c>
      <c r="P56" s="24">
        <v>1751225</v>
      </c>
      <c r="Q56" s="24">
        <v>1636720</v>
      </c>
      <c r="R56" s="24">
        <v>1475684</v>
      </c>
      <c r="S56" s="24">
        <v>1418926</v>
      </c>
      <c r="T56" s="24">
        <v>1414542</v>
      </c>
      <c r="U56" s="24">
        <v>1346737</v>
      </c>
      <c r="V56" s="24"/>
      <c r="W56" s="24"/>
      <c r="X56" s="24"/>
      <c r="Y56" s="24"/>
      <c r="Z56" s="100"/>
      <c r="AA56" s="24"/>
      <c r="AB56" s="24">
        <v>0</v>
      </c>
      <c r="AC56" s="24"/>
      <c r="AD56" s="24"/>
      <c r="AE56" s="24">
        <v>145995</v>
      </c>
      <c r="AF56" s="24">
        <v>131184</v>
      </c>
      <c r="AG56" s="24">
        <v>116374</v>
      </c>
      <c r="AH56" s="24">
        <v>101666</v>
      </c>
      <c r="AI56" s="24">
        <v>535179</v>
      </c>
      <c r="AJ56" s="24">
        <v>521128</v>
      </c>
      <c r="AK56" s="24">
        <v>506504</v>
      </c>
    </row>
    <row r="57" spans="1:37">
      <c r="A57" s="69" t="s">
        <v>283</v>
      </c>
      <c r="B57" s="211" t="s">
        <v>284</v>
      </c>
      <c r="C57" s="24">
        <v>11</v>
      </c>
      <c r="D57" s="24">
        <v>11</v>
      </c>
      <c r="E57" s="24">
        <v>11</v>
      </c>
      <c r="F57" s="24">
        <v>11</v>
      </c>
      <c r="G57" s="24">
        <v>11</v>
      </c>
      <c r="H57" s="24">
        <v>32904</v>
      </c>
      <c r="I57" s="24">
        <v>35506</v>
      </c>
      <c r="J57" s="24">
        <v>43013</v>
      </c>
      <c r="K57" s="24">
        <v>41710</v>
      </c>
      <c r="L57" s="24">
        <v>320</v>
      </c>
      <c r="M57" s="24">
        <v>298</v>
      </c>
      <c r="N57" s="24">
        <v>309</v>
      </c>
      <c r="O57" s="24">
        <v>32</v>
      </c>
      <c r="P57" s="24">
        <v>613</v>
      </c>
      <c r="Q57" s="24">
        <v>604</v>
      </c>
      <c r="R57" s="24">
        <v>607</v>
      </c>
      <c r="S57" s="24">
        <v>1274</v>
      </c>
      <c r="T57" s="24">
        <v>1288</v>
      </c>
      <c r="U57" s="24">
        <v>2253</v>
      </c>
      <c r="V57" s="24">
        <v>12427</v>
      </c>
      <c r="W57" s="24">
        <v>14305</v>
      </c>
      <c r="X57" s="24">
        <v>9843</v>
      </c>
      <c r="Y57" s="24">
        <v>9288</v>
      </c>
      <c r="Z57" s="24">
        <v>19</v>
      </c>
      <c r="AA57" s="24">
        <v>20</v>
      </c>
      <c r="AB57" s="24">
        <v>809</v>
      </c>
      <c r="AC57" s="24">
        <v>807.79313000035472</v>
      </c>
      <c r="AD57" s="24">
        <v>9310</v>
      </c>
      <c r="AE57" s="24">
        <v>5851</v>
      </c>
      <c r="AF57" s="24">
        <v>3439</v>
      </c>
      <c r="AG57" s="24">
        <v>3076</v>
      </c>
      <c r="AH57" s="24">
        <v>2594</v>
      </c>
      <c r="AI57" s="24">
        <v>2182</v>
      </c>
      <c r="AJ57" s="24">
        <v>1884</v>
      </c>
      <c r="AK57" s="24">
        <v>1885</v>
      </c>
    </row>
    <row r="58" spans="1:37">
      <c r="A58" s="70" t="s">
        <v>285</v>
      </c>
      <c r="B58" s="219" t="s">
        <v>286</v>
      </c>
      <c r="C58" s="24"/>
      <c r="D58" s="24"/>
      <c r="E58" s="24"/>
      <c r="F58" s="24"/>
      <c r="G58" s="24"/>
      <c r="H58" s="24"/>
      <c r="I58" s="24">
        <v>213</v>
      </c>
      <c r="J58" s="24">
        <v>43002</v>
      </c>
      <c r="K58" s="24">
        <v>212</v>
      </c>
      <c r="L58" s="24">
        <v>262</v>
      </c>
      <c r="M58" s="24">
        <v>263</v>
      </c>
      <c r="N58" s="24">
        <v>266</v>
      </c>
      <c r="O58" s="24">
        <v>1</v>
      </c>
      <c r="P58" s="24">
        <v>582</v>
      </c>
      <c r="Q58" s="24">
        <v>582</v>
      </c>
      <c r="R58" s="24">
        <v>584</v>
      </c>
      <c r="S58" s="24">
        <v>1253</v>
      </c>
      <c r="T58" s="24">
        <v>1255</v>
      </c>
      <c r="U58" s="24"/>
      <c r="V58" s="24"/>
      <c r="W58" s="24"/>
      <c r="X58" s="24"/>
      <c r="Y58" s="24"/>
      <c r="Z58" s="100"/>
      <c r="AA58" s="24"/>
      <c r="AB58" s="24"/>
      <c r="AC58" s="24"/>
      <c r="AD58" s="24"/>
      <c r="AE58" s="24"/>
      <c r="AF58" s="24"/>
      <c r="AG58" s="24"/>
      <c r="AH58" s="24"/>
      <c r="AI58" s="24"/>
      <c r="AJ58" s="24"/>
      <c r="AK58" s="24"/>
    </row>
    <row r="59" spans="1:37">
      <c r="A59" s="70" t="s">
        <v>112</v>
      </c>
      <c r="B59" s="219" t="s">
        <v>287</v>
      </c>
      <c r="C59" s="24">
        <v>11</v>
      </c>
      <c r="D59" s="24">
        <v>11</v>
      </c>
      <c r="E59" s="24">
        <v>11</v>
      </c>
      <c r="F59" s="24">
        <v>11</v>
      </c>
      <c r="G59" s="24">
        <v>11</v>
      </c>
      <c r="H59" s="24">
        <v>32904</v>
      </c>
      <c r="I59" s="24">
        <v>35293</v>
      </c>
      <c r="J59" s="24">
        <v>11</v>
      </c>
      <c r="K59" s="24">
        <v>41498</v>
      </c>
      <c r="L59" s="24">
        <v>58</v>
      </c>
      <c r="M59" s="24">
        <v>35</v>
      </c>
      <c r="N59" s="24">
        <v>43</v>
      </c>
      <c r="O59" s="24">
        <v>31</v>
      </c>
      <c r="P59" s="24">
        <v>31</v>
      </c>
      <c r="Q59" s="24">
        <v>22</v>
      </c>
      <c r="R59" s="24">
        <v>23</v>
      </c>
      <c r="S59" s="24">
        <v>21</v>
      </c>
      <c r="T59" s="24">
        <v>33</v>
      </c>
      <c r="U59" s="24"/>
      <c r="V59" s="24"/>
      <c r="W59" s="24"/>
      <c r="X59" s="24"/>
      <c r="Y59" s="24"/>
      <c r="Z59" s="100"/>
      <c r="AA59" s="24"/>
      <c r="AB59" s="24"/>
      <c r="AC59" s="24"/>
      <c r="AD59" s="24"/>
      <c r="AE59" s="24"/>
      <c r="AF59" s="24"/>
      <c r="AG59" s="24"/>
      <c r="AH59" s="24"/>
      <c r="AI59" s="24"/>
      <c r="AJ59" s="24"/>
      <c r="AK59" s="24"/>
    </row>
    <row r="60" spans="1:37">
      <c r="A60" s="69"/>
      <c r="B60" s="219"/>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row>
    <row r="61" spans="1:37" ht="15.75">
      <c r="A61" s="80" t="s">
        <v>288</v>
      </c>
      <c r="B61" s="218" t="s">
        <v>289</v>
      </c>
      <c r="C61" s="83">
        <v>17022043</v>
      </c>
      <c r="D61" s="83">
        <v>17501035</v>
      </c>
      <c r="E61" s="83">
        <v>17356078</v>
      </c>
      <c r="F61" s="83">
        <v>18539420</v>
      </c>
      <c r="G61" s="83">
        <v>19409350</v>
      </c>
      <c r="H61" s="83">
        <v>23350308</v>
      </c>
      <c r="I61" s="83">
        <v>22908333</v>
      </c>
      <c r="J61" s="83">
        <v>24079361</v>
      </c>
      <c r="K61" s="83">
        <v>24437763</v>
      </c>
      <c r="L61" s="83">
        <v>25702856</v>
      </c>
      <c r="M61" s="83">
        <v>26250836</v>
      </c>
      <c r="N61" s="83">
        <v>27527173</v>
      </c>
      <c r="O61" s="83">
        <v>27988379</v>
      </c>
      <c r="P61" s="83">
        <v>27481970</v>
      </c>
      <c r="Q61" s="83">
        <v>27169449</v>
      </c>
      <c r="R61" s="83">
        <v>27649983</v>
      </c>
      <c r="S61" s="83">
        <v>27849090</v>
      </c>
      <c r="T61" s="83">
        <v>27472987</v>
      </c>
      <c r="U61" s="83">
        <v>26898355</v>
      </c>
      <c r="V61" s="83">
        <v>44753378</v>
      </c>
      <c r="W61" s="83">
        <v>44551060</v>
      </c>
      <c r="X61" s="83">
        <v>43874970</v>
      </c>
      <c r="Y61" s="83">
        <v>43614001</v>
      </c>
      <c r="Z61" s="83">
        <v>42350458</v>
      </c>
      <c r="AA61" s="83">
        <v>42553700</v>
      </c>
      <c r="AB61" s="83">
        <v>42714501.813809514</v>
      </c>
      <c r="AC61" s="83">
        <v>42363967.606069997</v>
      </c>
      <c r="AD61" s="83">
        <v>43578829</v>
      </c>
      <c r="AE61" s="83">
        <v>43877250</v>
      </c>
      <c r="AF61" s="83">
        <v>43375670</v>
      </c>
      <c r="AG61" s="83">
        <v>43496382</v>
      </c>
      <c r="AH61" s="83">
        <v>44771970</v>
      </c>
      <c r="AI61" s="83">
        <v>44590720</v>
      </c>
      <c r="AJ61" s="83">
        <v>47432867</v>
      </c>
      <c r="AK61" s="83">
        <v>50234738</v>
      </c>
    </row>
    <row r="62" spans="1:37">
      <c r="A62" s="69" t="s">
        <v>277</v>
      </c>
      <c r="B62" s="211" t="s">
        <v>278</v>
      </c>
      <c r="C62" s="24">
        <v>10072482</v>
      </c>
      <c r="D62" s="24">
        <v>10277273</v>
      </c>
      <c r="E62" s="24">
        <v>10377678</v>
      </c>
      <c r="F62" s="24">
        <v>9670397</v>
      </c>
      <c r="G62" s="24">
        <v>10026774</v>
      </c>
      <c r="H62" s="24">
        <v>13502078</v>
      </c>
      <c r="I62" s="24">
        <v>12791593</v>
      </c>
      <c r="J62" s="24">
        <v>13398459</v>
      </c>
      <c r="K62" s="24">
        <v>13671474</v>
      </c>
      <c r="L62" s="24">
        <v>14353906</v>
      </c>
      <c r="M62" s="24">
        <v>14290556</v>
      </c>
      <c r="N62" s="24">
        <v>14725418</v>
      </c>
      <c r="O62" s="24">
        <v>15457346</v>
      </c>
      <c r="P62" s="24">
        <v>15455932</v>
      </c>
      <c r="Q62" s="24">
        <v>15109859</v>
      </c>
      <c r="R62" s="24">
        <v>14812376</v>
      </c>
      <c r="S62" s="24">
        <v>15809372</v>
      </c>
      <c r="T62" s="24">
        <v>15986078</v>
      </c>
      <c r="U62" s="24">
        <v>15771559</v>
      </c>
      <c r="V62" s="24">
        <v>27622375</v>
      </c>
      <c r="W62" s="24">
        <v>27388589</v>
      </c>
      <c r="X62" s="24">
        <v>27645236</v>
      </c>
      <c r="Y62" s="24">
        <v>28687389</v>
      </c>
      <c r="Z62" s="24">
        <v>27275384</v>
      </c>
      <c r="AA62" s="24">
        <v>27939293</v>
      </c>
      <c r="AB62" s="24">
        <v>30969028.04978</v>
      </c>
      <c r="AC62" s="24">
        <v>33159753.12094</v>
      </c>
      <c r="AD62" s="24">
        <v>35826600</v>
      </c>
      <c r="AE62" s="24">
        <v>37135783</v>
      </c>
      <c r="AF62" s="24">
        <v>37594916</v>
      </c>
      <c r="AG62" s="24">
        <v>38309969</v>
      </c>
      <c r="AH62" s="24">
        <v>38430796</v>
      </c>
      <c r="AI62" s="24">
        <v>36837794</v>
      </c>
      <c r="AJ62" s="24">
        <v>30459497</v>
      </c>
      <c r="AK62" s="24">
        <v>28634219</v>
      </c>
    </row>
    <row r="63" spans="1:37">
      <c r="A63" s="69" t="s">
        <v>279</v>
      </c>
      <c r="B63" s="211" t="s">
        <v>280</v>
      </c>
      <c r="C63" s="24">
        <v>6888998</v>
      </c>
      <c r="D63" s="24">
        <v>7165722</v>
      </c>
      <c r="E63" s="24">
        <v>6921042</v>
      </c>
      <c r="F63" s="24">
        <v>8811831</v>
      </c>
      <c r="G63" s="24">
        <v>9326328</v>
      </c>
      <c r="H63" s="24">
        <v>9761476</v>
      </c>
      <c r="I63" s="24">
        <v>10034271</v>
      </c>
      <c r="J63" s="24">
        <v>10595406</v>
      </c>
      <c r="K63" s="24">
        <v>10683571</v>
      </c>
      <c r="L63" s="24">
        <v>11228989</v>
      </c>
      <c r="M63" s="24">
        <v>11835266</v>
      </c>
      <c r="N63" s="24">
        <v>12680228</v>
      </c>
      <c r="O63" s="24">
        <v>12408380</v>
      </c>
      <c r="P63" s="24">
        <v>11903133</v>
      </c>
      <c r="Q63" s="24">
        <v>11941093</v>
      </c>
      <c r="R63" s="24">
        <v>12690377</v>
      </c>
      <c r="S63" s="24">
        <v>11876581</v>
      </c>
      <c r="T63" s="24">
        <v>11309648</v>
      </c>
      <c r="U63" s="24">
        <v>10953846</v>
      </c>
      <c r="V63" s="24">
        <v>16778483</v>
      </c>
      <c r="W63" s="24">
        <v>16777001</v>
      </c>
      <c r="X63" s="24">
        <v>15868866</v>
      </c>
      <c r="Y63" s="24">
        <v>14544157</v>
      </c>
      <c r="Z63" s="24">
        <v>14753587</v>
      </c>
      <c r="AA63" s="24">
        <v>14372435</v>
      </c>
      <c r="AB63" s="24">
        <v>11316249.182269517</v>
      </c>
      <c r="AC63" s="24">
        <v>8823298.6626900006</v>
      </c>
      <c r="AD63" s="24">
        <v>7327267</v>
      </c>
      <c r="AE63" s="24">
        <v>6294785</v>
      </c>
      <c r="AF63" s="24">
        <v>5322921</v>
      </c>
      <c r="AG63" s="24">
        <v>4729025</v>
      </c>
      <c r="AH63" s="24">
        <v>5880637</v>
      </c>
      <c r="AI63" s="24">
        <v>7278073</v>
      </c>
      <c r="AJ63" s="24">
        <v>16496139</v>
      </c>
      <c r="AK63" s="24">
        <v>21077748</v>
      </c>
    </row>
    <row r="64" spans="1:37">
      <c r="A64" s="69" t="s">
        <v>283</v>
      </c>
      <c r="B64" s="211" t="s">
        <v>284</v>
      </c>
      <c r="C64" s="24">
        <v>60563</v>
      </c>
      <c r="D64" s="24">
        <v>58040</v>
      </c>
      <c r="E64" s="24">
        <v>57358</v>
      </c>
      <c r="F64" s="24">
        <v>57192</v>
      </c>
      <c r="G64" s="24">
        <v>56248</v>
      </c>
      <c r="H64" s="24">
        <v>86754</v>
      </c>
      <c r="I64" s="24">
        <v>82469</v>
      </c>
      <c r="J64" s="24">
        <v>85496</v>
      </c>
      <c r="K64" s="24">
        <v>82718</v>
      </c>
      <c r="L64" s="24">
        <v>119961</v>
      </c>
      <c r="M64" s="24">
        <v>125014</v>
      </c>
      <c r="N64" s="24">
        <v>121527</v>
      </c>
      <c r="O64" s="24">
        <v>122653</v>
      </c>
      <c r="P64" s="24">
        <v>122905</v>
      </c>
      <c r="Q64" s="24">
        <v>118497</v>
      </c>
      <c r="R64" s="24">
        <v>147230</v>
      </c>
      <c r="S64" s="24">
        <v>163137</v>
      </c>
      <c r="T64" s="24">
        <v>177261</v>
      </c>
      <c r="U64" s="24">
        <v>172950</v>
      </c>
      <c r="V64" s="24">
        <v>352520</v>
      </c>
      <c r="W64" s="24">
        <v>385470</v>
      </c>
      <c r="X64" s="24">
        <v>360868</v>
      </c>
      <c r="Y64" s="24">
        <v>382455</v>
      </c>
      <c r="Z64" s="24">
        <v>321487</v>
      </c>
      <c r="AA64" s="24">
        <v>241972</v>
      </c>
      <c r="AB64" s="24">
        <v>429224.58175999997</v>
      </c>
      <c r="AC64" s="24">
        <v>380915.82244000002</v>
      </c>
      <c r="AD64" s="24">
        <v>424962</v>
      </c>
      <c r="AE64" s="24">
        <v>446682</v>
      </c>
      <c r="AF64" s="24">
        <v>457833</v>
      </c>
      <c r="AG64" s="24">
        <v>457388</v>
      </c>
      <c r="AH64" s="24">
        <v>460537</v>
      </c>
      <c r="AI64" s="24">
        <v>474853</v>
      </c>
      <c r="AJ64" s="24">
        <v>477231</v>
      </c>
      <c r="AK64" s="24">
        <v>522771</v>
      </c>
    </row>
    <row r="65" spans="1:37">
      <c r="A65" s="70" t="s">
        <v>285</v>
      </c>
      <c r="B65" s="219" t="s">
        <v>286</v>
      </c>
      <c r="C65" s="24">
        <v>7842</v>
      </c>
      <c r="D65" s="24">
        <v>8054</v>
      </c>
      <c r="E65" s="24">
        <v>9318</v>
      </c>
      <c r="F65" s="24">
        <v>10766</v>
      </c>
      <c r="G65" s="24">
        <v>10990</v>
      </c>
      <c r="H65" s="24">
        <v>42216</v>
      </c>
      <c r="I65" s="24">
        <v>38804</v>
      </c>
      <c r="J65" s="24">
        <v>36017</v>
      </c>
      <c r="K65" s="24">
        <v>8124</v>
      </c>
      <c r="L65" s="24">
        <v>33591</v>
      </c>
      <c r="M65" s="24">
        <v>33140</v>
      </c>
      <c r="N65" s="24">
        <v>45511</v>
      </c>
      <c r="O65" s="24">
        <v>40737</v>
      </c>
      <c r="P65" s="24">
        <v>37961</v>
      </c>
      <c r="Q65" s="24">
        <v>35519</v>
      </c>
      <c r="R65" s="24">
        <v>34352</v>
      </c>
      <c r="S65" s="24">
        <v>32465</v>
      </c>
      <c r="T65" s="24">
        <v>33825</v>
      </c>
      <c r="U65" s="24"/>
      <c r="V65" s="24"/>
      <c r="W65" s="24"/>
      <c r="X65" s="24"/>
      <c r="Y65" s="24"/>
      <c r="Z65" s="24"/>
      <c r="AA65" s="24"/>
      <c r="AB65" s="24"/>
      <c r="AC65" s="24"/>
      <c r="AD65" s="24"/>
      <c r="AE65" s="24"/>
      <c r="AF65" s="24"/>
      <c r="AG65" s="24"/>
      <c r="AH65" s="24"/>
      <c r="AI65" s="24"/>
      <c r="AJ65" s="24"/>
      <c r="AK65" s="24"/>
    </row>
    <row r="66" spans="1:37">
      <c r="A66" s="70" t="s">
        <v>112</v>
      </c>
      <c r="B66" s="219" t="s">
        <v>287</v>
      </c>
      <c r="C66" s="24">
        <v>52721</v>
      </c>
      <c r="D66" s="24">
        <v>49986</v>
      </c>
      <c r="E66" s="24">
        <v>48040</v>
      </c>
      <c r="F66" s="24">
        <v>46426</v>
      </c>
      <c r="G66" s="24">
        <v>45258</v>
      </c>
      <c r="H66" s="24">
        <v>44538</v>
      </c>
      <c r="I66" s="24">
        <v>43665</v>
      </c>
      <c r="J66" s="24">
        <v>49479</v>
      </c>
      <c r="K66" s="24">
        <v>74594</v>
      </c>
      <c r="L66" s="24">
        <v>86370</v>
      </c>
      <c r="M66" s="24">
        <v>91874</v>
      </c>
      <c r="N66" s="24">
        <v>76016</v>
      </c>
      <c r="O66" s="24">
        <v>81916</v>
      </c>
      <c r="P66" s="24">
        <v>84944</v>
      </c>
      <c r="Q66" s="24">
        <v>82978</v>
      </c>
      <c r="R66" s="24">
        <v>112878</v>
      </c>
      <c r="S66" s="24">
        <v>130672</v>
      </c>
      <c r="T66" s="24">
        <v>143436</v>
      </c>
      <c r="U66" s="24"/>
      <c r="V66" s="24"/>
      <c r="W66" s="24"/>
      <c r="X66" s="24"/>
      <c r="Y66" s="24"/>
      <c r="Z66" s="24"/>
      <c r="AA66" s="24"/>
      <c r="AB66" s="24"/>
      <c r="AC66" s="24"/>
      <c r="AD66" s="24"/>
      <c r="AE66" s="24"/>
      <c r="AF66" s="24"/>
      <c r="AG66" s="24"/>
      <c r="AH66" s="24"/>
      <c r="AI66" s="24"/>
      <c r="AJ66" s="24"/>
      <c r="AK66" s="24"/>
    </row>
    <row r="67" spans="1:37">
      <c r="A67" s="69"/>
      <c r="B67" s="211"/>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row>
    <row r="68" spans="1:37" ht="15.75">
      <c r="A68" s="80" t="s">
        <v>559</v>
      </c>
      <c r="B68" s="218" t="s">
        <v>561</v>
      </c>
      <c r="C68" s="83">
        <v>8198208</v>
      </c>
      <c r="D68" s="83">
        <v>8716731</v>
      </c>
      <c r="E68" s="83">
        <v>9358899</v>
      </c>
      <c r="F68" s="83">
        <v>9448772</v>
      </c>
      <c r="G68" s="83">
        <v>8590440</v>
      </c>
      <c r="H68" s="83">
        <v>15372446</v>
      </c>
      <c r="I68" s="83">
        <v>16026236</v>
      </c>
      <c r="J68" s="83">
        <v>16817438</v>
      </c>
      <c r="K68" s="83">
        <v>17674468</v>
      </c>
      <c r="L68" s="83">
        <v>20868635</v>
      </c>
      <c r="M68" s="83">
        <v>21101861</v>
      </c>
      <c r="N68" s="83">
        <v>22819005</v>
      </c>
      <c r="O68" s="83">
        <v>22568752</v>
      </c>
      <c r="P68" s="83">
        <v>22412479</v>
      </c>
      <c r="Q68" s="83">
        <v>23044044</v>
      </c>
      <c r="R68" s="83">
        <v>24662821</v>
      </c>
      <c r="S68" s="83">
        <v>22646888</v>
      </c>
      <c r="T68" s="83">
        <v>22632745</v>
      </c>
      <c r="U68" s="83">
        <v>22597647</v>
      </c>
      <c r="V68" s="83">
        <v>37339344</v>
      </c>
      <c r="W68" s="83">
        <v>36081250</v>
      </c>
      <c r="X68" s="83">
        <v>34718729</v>
      </c>
      <c r="Y68" s="83">
        <v>35378081</v>
      </c>
      <c r="Z68" s="83">
        <v>40338786</v>
      </c>
      <c r="AA68" s="83">
        <v>41233932</v>
      </c>
      <c r="AB68" s="83">
        <v>47663810</v>
      </c>
      <c r="AC68" s="83">
        <v>48865680</v>
      </c>
      <c r="AD68" s="83">
        <v>43677506</v>
      </c>
      <c r="AE68" s="83">
        <v>48053629</v>
      </c>
      <c r="AF68" s="83">
        <v>49619642</v>
      </c>
      <c r="AG68" s="83">
        <v>52508854</v>
      </c>
      <c r="AH68" s="83">
        <v>53418415</v>
      </c>
      <c r="AI68" s="83">
        <v>57278181</v>
      </c>
      <c r="AJ68" s="83">
        <v>56774010</v>
      </c>
      <c r="AK68" s="83">
        <v>58645758</v>
      </c>
    </row>
    <row r="69" spans="1:37">
      <c r="A69" s="69" t="s">
        <v>277</v>
      </c>
      <c r="B69" s="211" t="s">
        <v>278</v>
      </c>
      <c r="C69" s="24">
        <v>4667772</v>
      </c>
      <c r="D69" s="24">
        <v>4798291</v>
      </c>
      <c r="E69" s="24">
        <v>5011981</v>
      </c>
      <c r="F69" s="24">
        <v>4847839</v>
      </c>
      <c r="G69" s="24">
        <v>5084904</v>
      </c>
      <c r="H69" s="24">
        <v>8460027</v>
      </c>
      <c r="I69" s="24">
        <v>9176383</v>
      </c>
      <c r="J69" s="24">
        <v>9888534</v>
      </c>
      <c r="K69" s="24">
        <v>9669466</v>
      </c>
      <c r="L69" s="24">
        <v>10126729</v>
      </c>
      <c r="M69" s="24">
        <v>10621773</v>
      </c>
      <c r="N69" s="24">
        <v>12090445</v>
      </c>
      <c r="O69" s="24">
        <v>11948837</v>
      </c>
      <c r="P69" s="24">
        <v>12498567</v>
      </c>
      <c r="Q69" s="24">
        <v>12495774</v>
      </c>
      <c r="R69" s="24">
        <v>14414954</v>
      </c>
      <c r="S69" s="24">
        <v>12977007</v>
      </c>
      <c r="T69" s="24">
        <v>13615904</v>
      </c>
      <c r="U69" s="24">
        <v>14230199</v>
      </c>
      <c r="V69" s="24">
        <v>25998247</v>
      </c>
      <c r="W69" s="24">
        <v>24548395</v>
      </c>
      <c r="X69" s="24">
        <v>24749854</v>
      </c>
      <c r="Y69" s="24">
        <v>24895404</v>
      </c>
      <c r="Z69" s="24">
        <v>29239743</v>
      </c>
      <c r="AA69" s="24">
        <v>29263925</v>
      </c>
      <c r="AB69" s="24">
        <v>42295212</v>
      </c>
      <c r="AC69" s="24">
        <v>44534880</v>
      </c>
      <c r="AD69" s="24">
        <v>40222097</v>
      </c>
      <c r="AE69" s="24">
        <v>44790058</v>
      </c>
      <c r="AF69" s="24">
        <v>46440692</v>
      </c>
      <c r="AG69" s="24">
        <v>49114074</v>
      </c>
      <c r="AH69" s="24">
        <v>47213927</v>
      </c>
      <c r="AI69" s="24">
        <v>47525190</v>
      </c>
      <c r="AJ69" s="24">
        <v>44022770</v>
      </c>
      <c r="AK69" s="24">
        <v>45019023</v>
      </c>
    </row>
    <row r="70" spans="1:37">
      <c r="A70" s="69" t="s">
        <v>279</v>
      </c>
      <c r="B70" s="211" t="s">
        <v>280</v>
      </c>
      <c r="C70" s="24">
        <v>3475164</v>
      </c>
      <c r="D70" s="24">
        <v>3850004</v>
      </c>
      <c r="E70" s="24">
        <v>4280165</v>
      </c>
      <c r="F70" s="24">
        <v>4471291</v>
      </c>
      <c r="G70" s="24">
        <v>3396510</v>
      </c>
      <c r="H70" s="24">
        <v>6647000</v>
      </c>
      <c r="I70" s="24">
        <v>6637573</v>
      </c>
      <c r="J70" s="24">
        <v>6695150</v>
      </c>
      <c r="K70" s="24">
        <v>7790592</v>
      </c>
      <c r="L70" s="24">
        <v>10502895</v>
      </c>
      <c r="M70" s="24">
        <v>10252493</v>
      </c>
      <c r="N70" s="24">
        <v>10451327</v>
      </c>
      <c r="O70" s="24">
        <v>10333217</v>
      </c>
      <c r="P70" s="24">
        <v>9623300</v>
      </c>
      <c r="Q70" s="24">
        <v>10210005</v>
      </c>
      <c r="R70" s="24">
        <v>9912792</v>
      </c>
      <c r="S70" s="24">
        <v>9357882</v>
      </c>
      <c r="T70" s="24">
        <v>8687082</v>
      </c>
      <c r="U70" s="24">
        <v>8004056</v>
      </c>
      <c r="V70" s="24">
        <v>10262953</v>
      </c>
      <c r="W70" s="24">
        <v>10733992</v>
      </c>
      <c r="X70" s="24">
        <v>9110447</v>
      </c>
      <c r="Y70" s="24">
        <v>9718589</v>
      </c>
      <c r="Z70" s="24">
        <v>10336908</v>
      </c>
      <c r="AA70" s="24">
        <v>11165057</v>
      </c>
      <c r="AB70" s="24">
        <v>5171945</v>
      </c>
      <c r="AC70" s="24">
        <v>4113613</v>
      </c>
      <c r="AD70" s="24">
        <v>2723760</v>
      </c>
      <c r="AE70" s="24">
        <v>2551675</v>
      </c>
      <c r="AF70" s="24">
        <v>2455304</v>
      </c>
      <c r="AG70" s="24">
        <v>2681059</v>
      </c>
      <c r="AH70" s="24">
        <v>5428183</v>
      </c>
      <c r="AI70" s="24">
        <v>9030362</v>
      </c>
      <c r="AJ70" s="24">
        <v>11951472</v>
      </c>
      <c r="AK70" s="24">
        <v>12714221</v>
      </c>
    </row>
    <row r="71" spans="1:37">
      <c r="A71" s="69" t="s">
        <v>283</v>
      </c>
      <c r="B71" s="211" t="s">
        <v>284</v>
      </c>
      <c r="C71" s="24">
        <v>55272</v>
      </c>
      <c r="D71" s="24">
        <v>68436</v>
      </c>
      <c r="E71" s="24">
        <v>66753</v>
      </c>
      <c r="F71" s="24">
        <v>129642</v>
      </c>
      <c r="G71" s="24">
        <v>109026</v>
      </c>
      <c r="H71" s="24">
        <v>265419</v>
      </c>
      <c r="I71" s="24">
        <v>212280</v>
      </c>
      <c r="J71" s="24">
        <v>233754</v>
      </c>
      <c r="K71" s="24">
        <v>214410</v>
      </c>
      <c r="L71" s="24">
        <v>239011</v>
      </c>
      <c r="M71" s="24">
        <v>227595</v>
      </c>
      <c r="N71" s="24">
        <v>277233</v>
      </c>
      <c r="O71" s="24">
        <v>286698</v>
      </c>
      <c r="P71" s="24">
        <v>290612</v>
      </c>
      <c r="Q71" s="24">
        <v>338265</v>
      </c>
      <c r="R71" s="24">
        <v>335075</v>
      </c>
      <c r="S71" s="24">
        <v>311999</v>
      </c>
      <c r="T71" s="24">
        <v>329759</v>
      </c>
      <c r="U71" s="24">
        <v>363392</v>
      </c>
      <c r="V71" s="24">
        <v>1078144</v>
      </c>
      <c r="W71" s="24">
        <v>798863</v>
      </c>
      <c r="X71" s="24">
        <v>858428</v>
      </c>
      <c r="Y71" s="24">
        <v>764088</v>
      </c>
      <c r="Z71" s="24">
        <v>762135</v>
      </c>
      <c r="AA71" s="24">
        <v>804950</v>
      </c>
      <c r="AB71" s="24">
        <v>196653</v>
      </c>
      <c r="AC71" s="24">
        <v>217187</v>
      </c>
      <c r="AD71" s="24">
        <v>731649</v>
      </c>
      <c r="AE71" s="24">
        <v>711896</v>
      </c>
      <c r="AF71" s="24">
        <v>723646</v>
      </c>
      <c r="AG71" s="24">
        <v>713721</v>
      </c>
      <c r="AH71" s="24">
        <v>776305</v>
      </c>
      <c r="AI71" s="24">
        <v>722629</v>
      </c>
      <c r="AJ71" s="24">
        <v>799768</v>
      </c>
      <c r="AK71" s="24">
        <v>912514</v>
      </c>
    </row>
    <row r="72" spans="1:37">
      <c r="A72" s="70" t="s">
        <v>285</v>
      </c>
      <c r="B72" s="219" t="s">
        <v>286</v>
      </c>
      <c r="C72" s="24">
        <v>53949</v>
      </c>
      <c r="D72" s="24">
        <v>66914</v>
      </c>
      <c r="E72" s="24">
        <v>65147</v>
      </c>
      <c r="F72" s="24">
        <v>128084</v>
      </c>
      <c r="G72" s="24">
        <v>107563</v>
      </c>
      <c r="H72" s="24">
        <v>242791</v>
      </c>
      <c r="I72" s="24">
        <v>195907</v>
      </c>
      <c r="J72" s="24">
        <v>208568</v>
      </c>
      <c r="K72" s="24">
        <v>196371</v>
      </c>
      <c r="L72" s="24">
        <v>205170</v>
      </c>
      <c r="M72" s="24">
        <v>196138</v>
      </c>
      <c r="N72" s="24">
        <v>245867</v>
      </c>
      <c r="O72" s="24">
        <v>247893</v>
      </c>
      <c r="P72" s="24">
        <v>258360</v>
      </c>
      <c r="Q72" s="24">
        <v>292022</v>
      </c>
      <c r="R72" s="24">
        <v>292678</v>
      </c>
      <c r="S72" s="24">
        <v>284325</v>
      </c>
      <c r="T72" s="24">
        <v>292855</v>
      </c>
      <c r="U72" s="24"/>
      <c r="V72" s="24"/>
      <c r="W72" s="24"/>
      <c r="X72" s="24"/>
      <c r="Y72" s="24"/>
      <c r="Z72" s="24"/>
      <c r="AA72" s="24"/>
      <c r="AB72" s="24"/>
      <c r="AC72" s="24"/>
      <c r="AD72" s="24"/>
      <c r="AE72" s="24"/>
      <c r="AF72" s="24"/>
      <c r="AG72" s="24"/>
      <c r="AH72" s="24"/>
      <c r="AI72" s="24"/>
      <c r="AJ72" s="24"/>
      <c r="AK72" s="24"/>
    </row>
    <row r="73" spans="1:37">
      <c r="A73" s="70" t="s">
        <v>112</v>
      </c>
      <c r="B73" s="219" t="s">
        <v>291</v>
      </c>
      <c r="C73" s="24">
        <v>1323</v>
      </c>
      <c r="D73" s="24">
        <v>1522</v>
      </c>
      <c r="E73" s="24">
        <v>1606</v>
      </c>
      <c r="F73" s="24">
        <v>1558</v>
      </c>
      <c r="G73" s="24">
        <v>1463</v>
      </c>
      <c r="H73" s="24">
        <v>22628</v>
      </c>
      <c r="I73" s="24">
        <v>16373</v>
      </c>
      <c r="J73" s="24">
        <v>25186</v>
      </c>
      <c r="K73" s="24">
        <v>18039</v>
      </c>
      <c r="L73" s="24">
        <v>33841</v>
      </c>
      <c r="M73" s="24">
        <v>31457</v>
      </c>
      <c r="N73" s="24">
        <v>31366</v>
      </c>
      <c r="O73" s="24">
        <v>38805</v>
      </c>
      <c r="P73" s="24">
        <v>32252</v>
      </c>
      <c r="Q73" s="24">
        <v>46243</v>
      </c>
      <c r="R73" s="24">
        <v>42397</v>
      </c>
      <c r="S73" s="24">
        <v>27674</v>
      </c>
      <c r="T73" s="24">
        <v>36904</v>
      </c>
      <c r="U73" s="24"/>
      <c r="V73" s="24"/>
      <c r="W73" s="24"/>
      <c r="X73" s="24"/>
      <c r="Y73" s="24"/>
      <c r="Z73" s="24"/>
      <c r="AA73" s="24"/>
      <c r="AB73" s="24"/>
      <c r="AC73" s="24"/>
      <c r="AD73" s="24"/>
      <c r="AE73" s="24"/>
      <c r="AF73" s="24"/>
      <c r="AG73" s="24"/>
      <c r="AH73" s="24"/>
      <c r="AI73" s="24"/>
      <c r="AJ73" s="24"/>
      <c r="AK73" s="24"/>
    </row>
    <row r="74" spans="1:37">
      <c r="A74" s="69"/>
      <c r="B74" s="211"/>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row>
    <row r="75" spans="1:37" ht="15.75">
      <c r="A75" s="84" t="s">
        <v>292</v>
      </c>
      <c r="B75" s="225" t="s">
        <v>293</v>
      </c>
      <c r="C75" s="83">
        <v>1314544</v>
      </c>
      <c r="D75" s="83">
        <v>1240411</v>
      </c>
      <c r="E75" s="83">
        <v>1171871</v>
      </c>
      <c r="F75" s="83">
        <v>1195840</v>
      </c>
      <c r="G75" s="83">
        <v>1416633</v>
      </c>
      <c r="H75" s="83">
        <v>1224225</v>
      </c>
      <c r="I75" s="83">
        <v>1252933</v>
      </c>
      <c r="J75" s="83">
        <v>1309339</v>
      </c>
      <c r="K75" s="83">
        <v>1346416</v>
      </c>
      <c r="L75" s="83">
        <v>1423915</v>
      </c>
      <c r="M75" s="83">
        <v>1375133</v>
      </c>
      <c r="N75" s="83">
        <v>1630880</v>
      </c>
      <c r="O75" s="83">
        <v>1552801</v>
      </c>
      <c r="P75" s="83">
        <v>1562834</v>
      </c>
      <c r="Q75" s="83">
        <v>1490828</v>
      </c>
      <c r="R75" s="83">
        <v>1698793</v>
      </c>
      <c r="S75" s="83">
        <v>1561969</v>
      </c>
      <c r="T75" s="83">
        <v>1559346</v>
      </c>
      <c r="U75" s="83">
        <v>1538490</v>
      </c>
      <c r="V75" s="83">
        <v>1770897</v>
      </c>
      <c r="W75" s="83">
        <v>1793937</v>
      </c>
      <c r="X75" s="83">
        <v>1637630</v>
      </c>
      <c r="Y75" s="83">
        <v>1607327</v>
      </c>
      <c r="Z75" s="83">
        <v>1942191</v>
      </c>
      <c r="AA75" s="83">
        <v>1914491</v>
      </c>
      <c r="AB75" s="83">
        <v>1990216</v>
      </c>
      <c r="AC75" s="83">
        <v>2061331</v>
      </c>
      <c r="AD75" s="83">
        <v>2464474</v>
      </c>
      <c r="AE75" s="83">
        <v>2474125</v>
      </c>
      <c r="AF75" s="83">
        <v>2276339</v>
      </c>
      <c r="AG75" s="83">
        <v>2278571</v>
      </c>
      <c r="AH75" s="83">
        <v>2717618</v>
      </c>
      <c r="AI75" s="83">
        <v>2384303</v>
      </c>
      <c r="AJ75" s="83">
        <v>2555537</v>
      </c>
      <c r="AK75" s="83">
        <v>2552911</v>
      </c>
    </row>
    <row r="76" spans="1:37">
      <c r="A76" s="72" t="s">
        <v>277</v>
      </c>
      <c r="B76" s="221" t="s">
        <v>278</v>
      </c>
      <c r="C76" s="24">
        <v>1152429</v>
      </c>
      <c r="D76" s="24">
        <v>968530</v>
      </c>
      <c r="E76" s="24">
        <v>896010</v>
      </c>
      <c r="F76" s="24">
        <v>882206</v>
      </c>
      <c r="G76" s="24">
        <v>1137701</v>
      </c>
      <c r="H76" s="24">
        <v>1081482</v>
      </c>
      <c r="I76" s="24">
        <v>1081066</v>
      </c>
      <c r="J76" s="24">
        <v>1133901</v>
      </c>
      <c r="K76" s="24">
        <v>1179147</v>
      </c>
      <c r="L76" s="24">
        <v>1235355</v>
      </c>
      <c r="M76" s="24">
        <v>1194822</v>
      </c>
      <c r="N76" s="24">
        <v>1423807</v>
      </c>
      <c r="O76" s="24">
        <v>1360879</v>
      </c>
      <c r="P76" s="24">
        <v>1388901</v>
      </c>
      <c r="Q76" s="24">
        <v>1323680</v>
      </c>
      <c r="R76" s="24">
        <v>1540706</v>
      </c>
      <c r="S76" s="24">
        <v>1394002</v>
      </c>
      <c r="T76" s="24">
        <v>1422804</v>
      </c>
      <c r="U76" s="24">
        <v>1376055</v>
      </c>
      <c r="V76" s="24">
        <v>1590618</v>
      </c>
      <c r="W76" s="24">
        <v>1623833</v>
      </c>
      <c r="X76" s="24">
        <v>1494525</v>
      </c>
      <c r="Y76" s="24">
        <v>1501214</v>
      </c>
      <c r="Z76" s="24">
        <v>1827333</v>
      </c>
      <c r="AA76" s="24">
        <v>1792647</v>
      </c>
      <c r="AB76" s="24">
        <v>1908611</v>
      </c>
      <c r="AC76" s="24">
        <v>1980724</v>
      </c>
      <c r="AD76" s="24">
        <v>2388764</v>
      </c>
      <c r="AE76" s="24">
        <v>2399581</v>
      </c>
      <c r="AF76" s="24">
        <v>2210907</v>
      </c>
      <c r="AG76" s="24">
        <v>2217151</v>
      </c>
      <c r="AH76" s="24">
        <v>2658847</v>
      </c>
      <c r="AI76" s="24">
        <v>2328086</v>
      </c>
      <c r="AJ76" s="24">
        <v>2335308</v>
      </c>
      <c r="AK76" s="24">
        <v>2351401</v>
      </c>
    </row>
    <row r="77" spans="1:37">
      <c r="A77" s="72" t="s">
        <v>279</v>
      </c>
      <c r="B77" s="221" t="s">
        <v>280</v>
      </c>
      <c r="C77" s="24">
        <v>156059</v>
      </c>
      <c r="D77" s="24">
        <v>266221</v>
      </c>
      <c r="E77" s="24">
        <v>269985</v>
      </c>
      <c r="F77" s="24">
        <v>307626</v>
      </c>
      <c r="G77" s="24">
        <v>273635</v>
      </c>
      <c r="H77" s="24">
        <v>137386</v>
      </c>
      <c r="I77" s="24">
        <v>167907</v>
      </c>
      <c r="J77" s="24">
        <v>171893</v>
      </c>
      <c r="K77" s="24">
        <v>163513</v>
      </c>
      <c r="L77" s="24">
        <v>185992</v>
      </c>
      <c r="M77" s="24">
        <v>176644</v>
      </c>
      <c r="N77" s="24">
        <v>198073</v>
      </c>
      <c r="O77" s="24">
        <v>183371</v>
      </c>
      <c r="P77" s="24">
        <v>165151</v>
      </c>
      <c r="Q77" s="24">
        <v>155250</v>
      </c>
      <c r="R77" s="24">
        <v>142209</v>
      </c>
      <c r="S77" s="24">
        <v>154994</v>
      </c>
      <c r="T77" s="24">
        <v>123723</v>
      </c>
      <c r="U77" s="24">
        <v>143324</v>
      </c>
      <c r="V77" s="24">
        <v>168781</v>
      </c>
      <c r="W77" s="24">
        <v>158083</v>
      </c>
      <c r="X77" s="24">
        <v>133201</v>
      </c>
      <c r="Y77" s="24">
        <v>93109</v>
      </c>
      <c r="Z77" s="24">
        <v>105709</v>
      </c>
      <c r="AA77" s="24">
        <v>108317</v>
      </c>
      <c r="AB77" s="24">
        <v>71008</v>
      </c>
      <c r="AC77" s="24">
        <v>68359</v>
      </c>
      <c r="AD77" s="24">
        <v>60296</v>
      </c>
      <c r="AE77" s="24">
        <v>55800</v>
      </c>
      <c r="AF77" s="24">
        <v>49425</v>
      </c>
      <c r="AG77" s="24">
        <v>44860</v>
      </c>
      <c r="AH77" s="24">
        <v>41112</v>
      </c>
      <c r="AI77" s="24">
        <v>40686</v>
      </c>
      <c r="AJ77" s="24">
        <v>201830</v>
      </c>
      <c r="AK77" s="24">
        <v>185454</v>
      </c>
    </row>
    <row r="78" spans="1:37">
      <c r="A78" s="72" t="s">
        <v>283</v>
      </c>
      <c r="B78" s="221" t="s">
        <v>284</v>
      </c>
      <c r="C78" s="24">
        <v>6056</v>
      </c>
      <c r="D78" s="24">
        <v>5660</v>
      </c>
      <c r="E78" s="24">
        <v>5876</v>
      </c>
      <c r="F78" s="24">
        <v>6008</v>
      </c>
      <c r="G78" s="24">
        <v>5297</v>
      </c>
      <c r="H78" s="24">
        <v>5357</v>
      </c>
      <c r="I78" s="24">
        <v>3960</v>
      </c>
      <c r="J78" s="24">
        <v>3545</v>
      </c>
      <c r="K78" s="24">
        <v>3756</v>
      </c>
      <c r="L78" s="24">
        <v>2568</v>
      </c>
      <c r="M78" s="24">
        <v>3667</v>
      </c>
      <c r="N78" s="24">
        <v>9000</v>
      </c>
      <c r="O78" s="24">
        <v>8551</v>
      </c>
      <c r="P78" s="24">
        <v>8782</v>
      </c>
      <c r="Q78" s="24">
        <v>11898</v>
      </c>
      <c r="R78" s="24">
        <v>15878</v>
      </c>
      <c r="S78" s="24">
        <v>12973</v>
      </c>
      <c r="T78" s="24">
        <v>12819</v>
      </c>
      <c r="U78" s="24">
        <v>19111</v>
      </c>
      <c r="V78" s="24">
        <v>11498</v>
      </c>
      <c r="W78" s="24">
        <v>12021</v>
      </c>
      <c r="X78" s="24">
        <v>9904</v>
      </c>
      <c r="Y78" s="24">
        <v>13004</v>
      </c>
      <c r="Z78" s="24">
        <v>9149</v>
      </c>
      <c r="AA78" s="24">
        <v>13527</v>
      </c>
      <c r="AB78" s="24">
        <v>10597</v>
      </c>
      <c r="AC78" s="24">
        <v>12248</v>
      </c>
      <c r="AD78" s="24">
        <v>15414</v>
      </c>
      <c r="AE78" s="24">
        <v>18744</v>
      </c>
      <c r="AF78" s="24">
        <v>16007</v>
      </c>
      <c r="AG78" s="24">
        <v>16560</v>
      </c>
      <c r="AH78" s="24">
        <v>17659</v>
      </c>
      <c r="AI78" s="24">
        <v>15531</v>
      </c>
      <c r="AJ78" s="24">
        <v>18399</v>
      </c>
      <c r="AK78" s="24">
        <v>16056</v>
      </c>
    </row>
    <row r="79" spans="1:37">
      <c r="A79" s="70" t="s">
        <v>285</v>
      </c>
      <c r="B79" s="219" t="s">
        <v>286</v>
      </c>
      <c r="C79" s="24">
        <v>6011</v>
      </c>
      <c r="D79" s="24">
        <v>5550</v>
      </c>
      <c r="E79" s="24">
        <v>5743</v>
      </c>
      <c r="F79" s="24">
        <v>5920</v>
      </c>
      <c r="G79" s="24">
        <v>5212</v>
      </c>
      <c r="H79" s="24">
        <v>5280</v>
      </c>
      <c r="I79" s="24">
        <v>3915</v>
      </c>
      <c r="J79" s="24">
        <v>3500</v>
      </c>
      <c r="K79" s="24">
        <v>3711</v>
      </c>
      <c r="L79" s="24">
        <v>2523</v>
      </c>
      <c r="M79" s="24">
        <v>3259</v>
      </c>
      <c r="N79" s="24">
        <v>3521</v>
      </c>
      <c r="O79" s="24">
        <v>3384</v>
      </c>
      <c r="P79" s="24">
        <v>3985</v>
      </c>
      <c r="Q79" s="24">
        <v>4320</v>
      </c>
      <c r="R79" s="24">
        <v>5777</v>
      </c>
      <c r="S79" s="24">
        <v>6703</v>
      </c>
      <c r="T79" s="24">
        <v>5630</v>
      </c>
      <c r="U79" s="24"/>
      <c r="V79" s="24"/>
      <c r="W79" s="24"/>
      <c r="X79" s="24"/>
      <c r="Y79" s="24"/>
      <c r="Z79" s="24"/>
      <c r="AA79" s="24"/>
      <c r="AB79" s="24"/>
      <c r="AC79" s="24"/>
      <c r="AD79" s="24"/>
      <c r="AE79" s="24"/>
      <c r="AF79" s="24"/>
      <c r="AG79" s="24"/>
      <c r="AH79" s="24"/>
      <c r="AI79" s="24"/>
      <c r="AJ79" s="24"/>
      <c r="AK79" s="24"/>
    </row>
    <row r="80" spans="1:37">
      <c r="A80" s="70" t="s">
        <v>112</v>
      </c>
      <c r="B80" s="219" t="s">
        <v>287</v>
      </c>
      <c r="C80" s="24">
        <v>45</v>
      </c>
      <c r="D80" s="24">
        <v>110</v>
      </c>
      <c r="E80" s="24">
        <v>133</v>
      </c>
      <c r="F80" s="24">
        <v>88</v>
      </c>
      <c r="G80" s="24">
        <v>85</v>
      </c>
      <c r="H80" s="24">
        <v>77</v>
      </c>
      <c r="I80" s="24">
        <v>45</v>
      </c>
      <c r="J80" s="24">
        <v>45</v>
      </c>
      <c r="K80" s="24">
        <v>45</v>
      </c>
      <c r="L80" s="24">
        <v>45</v>
      </c>
      <c r="M80" s="24">
        <v>408</v>
      </c>
      <c r="N80" s="24">
        <v>5479</v>
      </c>
      <c r="O80" s="24">
        <v>5167</v>
      </c>
      <c r="P80" s="24">
        <v>4797</v>
      </c>
      <c r="Q80" s="24">
        <v>7578</v>
      </c>
      <c r="R80" s="24">
        <v>10101</v>
      </c>
      <c r="S80" s="24">
        <v>6270</v>
      </c>
      <c r="T80" s="24">
        <v>7189</v>
      </c>
      <c r="U80" s="24"/>
      <c r="V80" s="24"/>
      <c r="W80" s="24"/>
      <c r="X80" s="24"/>
      <c r="Y80" s="24"/>
      <c r="Z80" s="24"/>
      <c r="AA80" s="24"/>
      <c r="AB80" s="24"/>
      <c r="AC80" s="24"/>
      <c r="AD80" s="24"/>
      <c r="AE80" s="24"/>
      <c r="AF80" s="24"/>
      <c r="AG80" s="24"/>
      <c r="AH80" s="24"/>
      <c r="AI80" s="24"/>
      <c r="AJ80" s="24"/>
      <c r="AK80" s="24"/>
    </row>
    <row r="81" spans="1:37">
      <c r="A81" s="69"/>
      <c r="B81" s="211"/>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row>
    <row r="82" spans="1:37" ht="15.75">
      <c r="A82" s="80" t="s">
        <v>294</v>
      </c>
      <c r="B82" s="218" t="s">
        <v>295</v>
      </c>
      <c r="C82" s="83">
        <v>746683</v>
      </c>
      <c r="D82" s="83">
        <v>689030</v>
      </c>
      <c r="E82" s="83">
        <v>816660</v>
      </c>
      <c r="F82" s="83">
        <v>594132</v>
      </c>
      <c r="G82" s="83">
        <v>681183</v>
      </c>
      <c r="H82" s="83">
        <v>1004159</v>
      </c>
      <c r="I82" s="83">
        <v>942894</v>
      </c>
      <c r="J82" s="83">
        <v>695437</v>
      </c>
      <c r="K82" s="83">
        <v>1244053</v>
      </c>
      <c r="L82" s="83">
        <v>1406919</v>
      </c>
      <c r="M82" s="83">
        <v>1563722</v>
      </c>
      <c r="N82" s="83">
        <v>818024</v>
      </c>
      <c r="O82" s="83">
        <v>1611795</v>
      </c>
      <c r="P82" s="83">
        <v>1576904</v>
      </c>
      <c r="Q82" s="83">
        <v>1735618</v>
      </c>
      <c r="R82" s="83">
        <v>906102</v>
      </c>
      <c r="S82" s="83">
        <v>1857172</v>
      </c>
      <c r="T82" s="83">
        <v>1066035</v>
      </c>
      <c r="U82" s="83">
        <v>993934</v>
      </c>
      <c r="V82" s="83">
        <v>1046860</v>
      </c>
      <c r="W82" s="83">
        <v>1185188</v>
      </c>
      <c r="X82" s="83">
        <v>1053362</v>
      </c>
      <c r="Y82" s="83">
        <v>1105292</v>
      </c>
      <c r="Z82" s="83">
        <v>1001948</v>
      </c>
      <c r="AA82" s="83">
        <v>1095649</v>
      </c>
      <c r="AB82" s="83">
        <v>1195335</v>
      </c>
      <c r="AC82" s="83">
        <v>1308907</v>
      </c>
      <c r="AD82" s="83">
        <v>1265971</v>
      </c>
      <c r="AE82" s="83">
        <v>1232329</v>
      </c>
      <c r="AF82" s="83">
        <v>1354431</v>
      </c>
      <c r="AG82" s="83">
        <v>1376399</v>
      </c>
      <c r="AH82" s="83">
        <v>1586835</v>
      </c>
      <c r="AI82" s="83">
        <v>3223617</v>
      </c>
      <c r="AJ82" s="83">
        <v>2740141</v>
      </c>
      <c r="AK82" s="83">
        <v>3871278</v>
      </c>
    </row>
    <row r="83" spans="1:37">
      <c r="A83" s="69" t="s">
        <v>277</v>
      </c>
      <c r="B83" s="211" t="s">
        <v>278</v>
      </c>
      <c r="C83" s="24">
        <v>495585</v>
      </c>
      <c r="D83" s="24">
        <v>484383</v>
      </c>
      <c r="E83" s="24">
        <v>509388</v>
      </c>
      <c r="F83" s="24">
        <v>384526</v>
      </c>
      <c r="G83" s="24">
        <v>460151</v>
      </c>
      <c r="H83" s="24">
        <v>483198</v>
      </c>
      <c r="I83" s="24">
        <v>546103</v>
      </c>
      <c r="J83" s="24">
        <v>502878</v>
      </c>
      <c r="K83" s="24">
        <v>560888</v>
      </c>
      <c r="L83" s="24">
        <v>598044</v>
      </c>
      <c r="M83" s="24">
        <v>614865</v>
      </c>
      <c r="N83" s="24">
        <v>585195</v>
      </c>
      <c r="O83" s="24">
        <v>663900</v>
      </c>
      <c r="P83" s="24">
        <v>681377</v>
      </c>
      <c r="Q83" s="24">
        <v>671795</v>
      </c>
      <c r="R83" s="24">
        <v>642122</v>
      </c>
      <c r="S83" s="24">
        <v>643673</v>
      </c>
      <c r="T83" s="24">
        <v>625267</v>
      </c>
      <c r="U83" s="24">
        <v>606436</v>
      </c>
      <c r="V83" s="24">
        <v>721146</v>
      </c>
      <c r="W83" s="24">
        <v>695024</v>
      </c>
      <c r="X83" s="24">
        <v>744011</v>
      </c>
      <c r="Y83" s="24">
        <v>775972</v>
      </c>
      <c r="Z83" s="24">
        <v>788034</v>
      </c>
      <c r="AA83" s="24">
        <v>854281</v>
      </c>
      <c r="AB83" s="24">
        <v>955380</v>
      </c>
      <c r="AC83" s="24">
        <v>1065479</v>
      </c>
      <c r="AD83" s="24">
        <v>1111576</v>
      </c>
      <c r="AE83" s="24">
        <v>1191094</v>
      </c>
      <c r="AF83" s="24">
        <v>1308681</v>
      </c>
      <c r="AG83" s="24">
        <v>1312752</v>
      </c>
      <c r="AH83" s="24">
        <v>1487523</v>
      </c>
      <c r="AI83" s="24">
        <v>1591399</v>
      </c>
      <c r="AJ83" s="24">
        <v>1548070</v>
      </c>
      <c r="AK83" s="24">
        <v>1647731</v>
      </c>
    </row>
    <row r="84" spans="1:37">
      <c r="A84" s="69" t="s">
        <v>279</v>
      </c>
      <c r="B84" s="211" t="s">
        <v>280</v>
      </c>
      <c r="C84" s="24">
        <v>250970</v>
      </c>
      <c r="D84" s="24">
        <v>204518</v>
      </c>
      <c r="E84" s="24">
        <v>307142</v>
      </c>
      <c r="F84" s="24">
        <v>209475</v>
      </c>
      <c r="G84" s="24">
        <v>220901</v>
      </c>
      <c r="H84" s="24">
        <v>519329</v>
      </c>
      <c r="I84" s="24">
        <v>396658</v>
      </c>
      <c r="J84" s="24">
        <v>192425</v>
      </c>
      <c r="K84" s="24">
        <v>683007</v>
      </c>
      <c r="L84" s="24">
        <v>808786</v>
      </c>
      <c r="M84" s="24">
        <v>948173</v>
      </c>
      <c r="N84" s="24">
        <v>229848</v>
      </c>
      <c r="O84" s="24">
        <v>945873</v>
      </c>
      <c r="P84" s="24">
        <v>893211</v>
      </c>
      <c r="Q84" s="24">
        <v>1061401</v>
      </c>
      <c r="R84" s="24">
        <v>262046</v>
      </c>
      <c r="S84" s="24">
        <v>1212347</v>
      </c>
      <c r="T84" s="24">
        <v>439173</v>
      </c>
      <c r="U84" s="24">
        <v>383228</v>
      </c>
      <c r="V84" s="24">
        <v>307176</v>
      </c>
      <c r="W84" s="24">
        <v>488517</v>
      </c>
      <c r="X84" s="24">
        <v>307406</v>
      </c>
      <c r="Y84" s="24">
        <v>327072</v>
      </c>
      <c r="Z84" s="24">
        <v>212777</v>
      </c>
      <c r="AA84" s="24">
        <v>240467</v>
      </c>
      <c r="AB84" s="24">
        <v>238507</v>
      </c>
      <c r="AC84" s="24">
        <v>242277</v>
      </c>
      <c r="AD84" s="24">
        <v>148718</v>
      </c>
      <c r="AE84" s="24">
        <v>40034</v>
      </c>
      <c r="AF84" s="24">
        <v>44897</v>
      </c>
      <c r="AG84" s="24">
        <v>62921</v>
      </c>
      <c r="AH84" s="24">
        <v>78654</v>
      </c>
      <c r="AI84" s="24">
        <v>1630623</v>
      </c>
      <c r="AJ84" s="24">
        <v>1190325</v>
      </c>
      <c r="AK84" s="24">
        <v>2219810</v>
      </c>
    </row>
    <row r="85" spans="1:37">
      <c r="A85" s="69" t="s">
        <v>283</v>
      </c>
      <c r="B85" s="211" t="s">
        <v>284</v>
      </c>
      <c r="C85" s="24">
        <v>128</v>
      </c>
      <c r="D85" s="24">
        <v>129</v>
      </c>
      <c r="E85" s="24">
        <v>130</v>
      </c>
      <c r="F85" s="24">
        <v>131</v>
      </c>
      <c r="G85" s="24">
        <v>131</v>
      </c>
      <c r="H85" s="24">
        <v>1632</v>
      </c>
      <c r="I85" s="24">
        <v>133</v>
      </c>
      <c r="J85" s="24">
        <v>134</v>
      </c>
      <c r="K85" s="24">
        <v>158</v>
      </c>
      <c r="L85" s="24">
        <v>89</v>
      </c>
      <c r="M85" s="24">
        <v>684</v>
      </c>
      <c r="N85" s="24">
        <v>2981</v>
      </c>
      <c r="O85" s="24">
        <v>2022</v>
      </c>
      <c r="P85" s="24">
        <v>2316</v>
      </c>
      <c r="Q85" s="24">
        <v>2422</v>
      </c>
      <c r="R85" s="24">
        <v>1934</v>
      </c>
      <c r="S85" s="24">
        <v>1152</v>
      </c>
      <c r="T85" s="24">
        <v>1595</v>
      </c>
      <c r="U85" s="24">
        <v>4270</v>
      </c>
      <c r="V85" s="24">
        <v>18538</v>
      </c>
      <c r="W85" s="24">
        <v>1647</v>
      </c>
      <c r="X85" s="24">
        <v>1945</v>
      </c>
      <c r="Y85" s="24">
        <v>2248</v>
      </c>
      <c r="Z85" s="24">
        <v>1137</v>
      </c>
      <c r="AA85" s="24">
        <v>901</v>
      </c>
      <c r="AB85" s="24">
        <v>1448</v>
      </c>
      <c r="AC85" s="24">
        <v>1151</v>
      </c>
      <c r="AD85" s="24">
        <v>5677</v>
      </c>
      <c r="AE85" s="24">
        <v>1201</v>
      </c>
      <c r="AF85" s="24">
        <v>853</v>
      </c>
      <c r="AG85" s="24">
        <v>726</v>
      </c>
      <c r="AH85" s="24">
        <v>20658</v>
      </c>
      <c r="AI85" s="24">
        <v>1595</v>
      </c>
      <c r="AJ85" s="24">
        <v>1746</v>
      </c>
      <c r="AK85" s="24">
        <v>3737</v>
      </c>
    </row>
    <row r="86" spans="1:37">
      <c r="A86" s="70" t="s">
        <v>285</v>
      </c>
      <c r="B86" s="219" t="s">
        <v>286</v>
      </c>
      <c r="C86" s="24">
        <v>128</v>
      </c>
      <c r="D86" s="24">
        <v>129</v>
      </c>
      <c r="E86" s="24">
        <v>130</v>
      </c>
      <c r="F86" s="24">
        <v>131</v>
      </c>
      <c r="G86" s="24">
        <v>131</v>
      </c>
      <c r="H86" s="24">
        <v>1632</v>
      </c>
      <c r="I86" s="24">
        <v>133</v>
      </c>
      <c r="J86" s="24">
        <v>134</v>
      </c>
      <c r="K86" s="24">
        <v>158</v>
      </c>
      <c r="L86" s="24">
        <v>23</v>
      </c>
      <c r="M86" s="24">
        <v>23</v>
      </c>
      <c r="N86" s="24">
        <v>23</v>
      </c>
      <c r="O86" s="24">
        <v>23</v>
      </c>
      <c r="P86" s="24">
        <v>23</v>
      </c>
      <c r="Q86" s="24">
        <v>77</v>
      </c>
      <c r="R86" s="24">
        <v>23</v>
      </c>
      <c r="S86" s="24">
        <v>23</v>
      </c>
      <c r="T86" s="24">
        <v>23</v>
      </c>
      <c r="U86" s="24"/>
      <c r="V86" s="24"/>
      <c r="W86" s="24"/>
      <c r="X86" s="24"/>
      <c r="Y86" s="24"/>
      <c r="Z86" s="24"/>
      <c r="AA86" s="24"/>
      <c r="AB86" s="24"/>
      <c r="AC86" s="24"/>
      <c r="AD86" s="24"/>
      <c r="AE86" s="24"/>
      <c r="AF86" s="24"/>
      <c r="AG86" s="24"/>
      <c r="AH86" s="24"/>
      <c r="AI86" s="24"/>
      <c r="AJ86" s="24"/>
      <c r="AK86" s="24"/>
    </row>
    <row r="87" spans="1:37" ht="15.75" thickBot="1">
      <c r="A87" s="70" t="s">
        <v>112</v>
      </c>
      <c r="B87" s="219" t="s">
        <v>287</v>
      </c>
      <c r="C87" s="75"/>
      <c r="D87" s="75"/>
      <c r="E87" s="75"/>
      <c r="F87" s="75"/>
      <c r="G87" s="75"/>
      <c r="H87" s="75"/>
      <c r="I87" s="75"/>
      <c r="J87" s="75"/>
      <c r="K87" s="75"/>
      <c r="L87" s="75">
        <v>66</v>
      </c>
      <c r="M87" s="75">
        <v>661</v>
      </c>
      <c r="N87" s="75">
        <v>2958</v>
      </c>
      <c r="O87" s="75">
        <v>1999</v>
      </c>
      <c r="P87" s="75">
        <v>2293</v>
      </c>
      <c r="Q87" s="75">
        <v>2345</v>
      </c>
      <c r="R87" s="75">
        <v>1911</v>
      </c>
      <c r="S87" s="75">
        <v>1129</v>
      </c>
      <c r="T87" s="75">
        <v>1572</v>
      </c>
      <c r="U87" s="75"/>
      <c r="V87" s="75"/>
      <c r="W87" s="75"/>
      <c r="X87" s="75"/>
      <c r="Y87" s="75"/>
      <c r="Z87" s="75"/>
      <c r="AA87" s="75"/>
      <c r="AB87" s="75"/>
      <c r="AC87" s="75"/>
      <c r="AD87" s="75"/>
      <c r="AE87" s="75"/>
      <c r="AF87" s="75"/>
      <c r="AG87" s="75"/>
      <c r="AH87" s="75"/>
      <c r="AI87" s="75"/>
      <c r="AJ87" s="75"/>
      <c r="AK87" s="75"/>
    </row>
    <row r="88" spans="1:37" ht="16.5" thickTop="1">
      <c r="A88" s="171" t="s">
        <v>296</v>
      </c>
      <c r="B88" s="222" t="s">
        <v>297</v>
      </c>
      <c r="C88" s="172">
        <v>27140819</v>
      </c>
      <c r="D88" s="172">
        <v>28252639</v>
      </c>
      <c r="E88" s="172">
        <v>31331127</v>
      </c>
      <c r="F88" s="172">
        <v>32804444</v>
      </c>
      <c r="G88" s="172">
        <v>32374716</v>
      </c>
      <c r="H88" s="172">
        <v>44176712</v>
      </c>
      <c r="I88" s="172">
        <v>44156915</v>
      </c>
      <c r="J88" s="172">
        <v>46527391</v>
      </c>
      <c r="K88" s="172">
        <v>47857311</v>
      </c>
      <c r="L88" s="172">
        <v>51852581</v>
      </c>
      <c r="M88" s="172">
        <v>52902388</v>
      </c>
      <c r="N88" s="172">
        <v>55155014</v>
      </c>
      <c r="O88" s="172">
        <v>55894690</v>
      </c>
      <c r="P88" s="172">
        <v>55064772</v>
      </c>
      <c r="Q88" s="172">
        <v>55285977</v>
      </c>
      <c r="R88" s="172">
        <v>56328897</v>
      </c>
      <c r="S88" s="172">
        <v>55116570</v>
      </c>
      <c r="T88" s="172">
        <v>54012858</v>
      </c>
      <c r="U88" s="172">
        <v>53063346</v>
      </c>
      <c r="V88" s="172">
        <v>87191708</v>
      </c>
      <c r="W88" s="172">
        <v>85922946</v>
      </c>
      <c r="X88" s="172">
        <v>82641868</v>
      </c>
      <c r="Y88" s="172">
        <v>83348683</v>
      </c>
      <c r="Z88" s="172">
        <v>86134984</v>
      </c>
      <c r="AA88" s="172">
        <v>86927106.496509999</v>
      </c>
      <c r="AB88" s="172">
        <v>93742118.04628703</v>
      </c>
      <c r="AC88" s="172">
        <v>94880015.075729996</v>
      </c>
      <c r="AD88" s="172">
        <v>90051004</v>
      </c>
      <c r="AE88" s="172">
        <v>94687974</v>
      </c>
      <c r="AF88" s="172">
        <v>95971665</v>
      </c>
      <c r="AG88" s="172">
        <v>99035855</v>
      </c>
      <c r="AH88" s="172">
        <v>101092941</v>
      </c>
      <c r="AI88" s="172">
        <v>107533667</v>
      </c>
      <c r="AJ88" s="172">
        <v>109413772</v>
      </c>
      <c r="AK88" s="172">
        <v>114679839</v>
      </c>
    </row>
    <row r="89" spans="1:37">
      <c r="AI89" s="54"/>
      <c r="AJ89"/>
    </row>
  </sheetData>
  <mergeCells count="2">
    <mergeCell ref="AL3:AM3"/>
    <mergeCell ref="AO3:AP3"/>
  </mergeCells>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51" orientation="landscape" r:id="rId1"/>
  <ignoredErrors>
    <ignoredError sqref="AA6 AA14 AA21 AA28 AA35"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tabColor rgb="FFB2E0B4"/>
    <pageSetUpPr fitToPage="1"/>
  </sheetPr>
  <dimension ref="A1:AQ26"/>
  <sheetViews>
    <sheetView showGridLines="0" zoomScale="85" zoomScaleNormal="85" workbookViewId="0">
      <pane xSplit="2" topLeftCell="C1" activePane="topRight" state="frozen"/>
      <selection activeCell="C1" sqref="C1:C1048576"/>
      <selection pane="topRight" activeCell="C4" sqref="C4"/>
    </sheetView>
  </sheetViews>
  <sheetFormatPr defaultRowHeight="15" outlineLevelCol="1"/>
  <cols>
    <col min="1" max="1" width="37.85546875" customWidth="1"/>
    <col min="2" max="2" width="31.5703125" customWidth="1" outlineLevel="1"/>
    <col min="3" max="36" width="13.28515625" customWidth="1"/>
    <col min="37" max="37" width="12.28515625" customWidth="1"/>
    <col min="38" max="39" width="15.5703125" bestFit="1" customWidth="1"/>
    <col min="40" max="40" width="10.7109375" bestFit="1" customWidth="1"/>
    <col min="41" max="41" width="1.7109375" customWidth="1"/>
    <col min="42" max="42" width="15.5703125" bestFit="1" customWidth="1"/>
    <col min="43" max="43" width="10.7109375" bestFit="1" customWidth="1"/>
  </cols>
  <sheetData>
    <row r="1" spans="1:43" s="1" customFormat="1" ht="14.25">
      <c r="A1" s="43" t="s">
        <v>0</v>
      </c>
      <c r="B1" s="43" t="s">
        <v>1</v>
      </c>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12"/>
      <c r="AF1" s="12"/>
      <c r="AG1" s="12"/>
      <c r="AH1" s="12"/>
      <c r="AI1" s="12"/>
      <c r="AJ1" s="12"/>
      <c r="AK1" s="12"/>
      <c r="AL1" s="2"/>
      <c r="AM1" s="2"/>
      <c r="AN1" s="2"/>
      <c r="AO1" s="2"/>
      <c r="AP1" s="2"/>
      <c r="AQ1" s="2"/>
    </row>
    <row r="2" spans="1:43" s="2" customFormat="1" ht="14.25">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row>
    <row r="3" spans="1:43" s="2" customFormat="1">
      <c r="A3" s="13" t="s">
        <v>164</v>
      </c>
      <c r="B3" s="13" t="s">
        <v>165</v>
      </c>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59"/>
      <c r="AF3" s="59"/>
      <c r="AG3" s="59"/>
      <c r="AH3" s="59"/>
      <c r="AI3" s="59"/>
      <c r="AJ3" s="59"/>
      <c r="AK3" s="59"/>
      <c r="AL3" s="59"/>
      <c r="AM3" s="377"/>
      <c r="AN3" s="377"/>
      <c r="AO3" s="61"/>
      <c r="AP3" s="377"/>
      <c r="AQ3" s="377"/>
    </row>
    <row r="4" spans="1:43" s="74" customFormat="1" ht="30.2" customHeight="1">
      <c r="A4" s="31" t="s">
        <v>197</v>
      </c>
      <c r="B4" s="31" t="s">
        <v>298</v>
      </c>
      <c r="C4" s="8">
        <v>44834</v>
      </c>
      <c r="D4" s="8">
        <v>44742</v>
      </c>
      <c r="E4" s="8">
        <v>44651</v>
      </c>
      <c r="F4" s="8">
        <v>44561</v>
      </c>
      <c r="G4" s="8">
        <v>44469</v>
      </c>
      <c r="H4" s="8">
        <v>44377</v>
      </c>
      <c r="I4" s="8">
        <v>44286</v>
      </c>
      <c r="J4" s="8">
        <v>44196</v>
      </c>
      <c r="K4" s="8">
        <v>44104</v>
      </c>
      <c r="L4" s="8">
        <v>44012</v>
      </c>
      <c r="M4" s="8">
        <v>43921</v>
      </c>
      <c r="N4" s="8">
        <v>43830</v>
      </c>
      <c r="O4" s="8">
        <v>43738</v>
      </c>
      <c r="P4" s="8">
        <v>43646</v>
      </c>
      <c r="Q4" s="8">
        <v>43555</v>
      </c>
      <c r="R4" s="8">
        <v>43465</v>
      </c>
      <c r="S4" s="8">
        <v>43373</v>
      </c>
      <c r="T4" s="8">
        <v>43281</v>
      </c>
      <c r="U4" s="8" t="s">
        <v>428</v>
      </c>
      <c r="V4" s="8" t="s">
        <v>426</v>
      </c>
      <c r="W4" s="8" t="s">
        <v>422</v>
      </c>
      <c r="X4" s="8" t="s">
        <v>418</v>
      </c>
      <c r="Y4" s="8" t="s">
        <v>416</v>
      </c>
      <c r="Z4" s="8" t="s">
        <v>414</v>
      </c>
      <c r="AA4" s="8" t="s">
        <v>407</v>
      </c>
      <c r="AB4" s="8" t="s">
        <v>397</v>
      </c>
      <c r="AC4" s="8" t="s">
        <v>380</v>
      </c>
      <c r="AD4" s="8" t="s">
        <v>360</v>
      </c>
      <c r="AE4" s="8" t="s">
        <v>349</v>
      </c>
      <c r="AF4" s="8" t="s">
        <v>6</v>
      </c>
      <c r="AG4" s="8" t="s">
        <v>7</v>
      </c>
      <c r="AH4" s="8" t="s">
        <v>8</v>
      </c>
      <c r="AI4" s="8" t="s">
        <v>9</v>
      </c>
      <c r="AJ4" s="8" t="s">
        <v>10</v>
      </c>
      <c r="AK4" s="8" t="s">
        <v>11</v>
      </c>
      <c r="AL4" s="86"/>
      <c r="AM4" s="86"/>
      <c r="AN4" s="87"/>
      <c r="AO4" s="85"/>
      <c r="AP4" s="86"/>
      <c r="AQ4" s="87"/>
    </row>
    <row r="5" spans="1:43">
      <c r="A5" s="77"/>
      <c r="B5" s="296"/>
    </row>
    <row r="6" spans="1:43">
      <c r="A6" s="69" t="s">
        <v>277</v>
      </c>
      <c r="B6" s="282" t="s">
        <v>278</v>
      </c>
      <c r="C6" s="24">
        <v>171918</v>
      </c>
      <c r="D6" s="24">
        <v>494103</v>
      </c>
      <c r="E6" s="24">
        <v>485290</v>
      </c>
      <c r="F6" s="24">
        <v>518981</v>
      </c>
      <c r="G6" s="24">
        <v>493066</v>
      </c>
      <c r="H6" s="24">
        <v>1085611</v>
      </c>
      <c r="I6" s="24">
        <v>702350</v>
      </c>
      <c r="J6" s="24">
        <v>806438</v>
      </c>
      <c r="K6" s="24">
        <v>958650.79752000002</v>
      </c>
      <c r="L6" s="24">
        <v>849357.46178000001</v>
      </c>
      <c r="M6" s="24">
        <v>732877</v>
      </c>
      <c r="N6" s="24">
        <v>593160</v>
      </c>
      <c r="O6" s="24">
        <v>765379</v>
      </c>
      <c r="P6" s="24">
        <v>1060378</v>
      </c>
      <c r="Q6" s="24">
        <v>742196</v>
      </c>
      <c r="R6" s="24">
        <v>599176</v>
      </c>
      <c r="S6" s="24">
        <v>547442</v>
      </c>
      <c r="T6" s="24">
        <v>216428</v>
      </c>
      <c r="U6" s="24">
        <v>869293</v>
      </c>
      <c r="V6" s="24">
        <v>285008</v>
      </c>
      <c r="W6" s="24">
        <v>517259</v>
      </c>
      <c r="X6" s="24">
        <v>588239</v>
      </c>
      <c r="Y6" s="24">
        <v>151007</v>
      </c>
      <c r="Z6" s="24">
        <v>199895</v>
      </c>
      <c r="AA6" s="24">
        <v>202475</v>
      </c>
      <c r="AB6" s="24">
        <v>146260</v>
      </c>
      <c r="AC6" s="24">
        <v>127718</v>
      </c>
      <c r="AD6" s="24">
        <v>120628</v>
      </c>
      <c r="AE6" s="24">
        <v>207889</v>
      </c>
      <c r="AF6" s="24">
        <v>385223</v>
      </c>
      <c r="AG6" s="24">
        <v>47967</v>
      </c>
      <c r="AH6" s="24">
        <v>108994</v>
      </c>
      <c r="AI6" s="24">
        <v>186524</v>
      </c>
      <c r="AJ6" s="24">
        <v>44631</v>
      </c>
      <c r="AK6" s="24">
        <v>40217</v>
      </c>
    </row>
    <row r="7" spans="1:43">
      <c r="A7" s="69" t="s">
        <v>299</v>
      </c>
      <c r="B7" s="282" t="s">
        <v>300</v>
      </c>
      <c r="C7" s="24">
        <v>245968</v>
      </c>
      <c r="D7" s="24">
        <v>1173665</v>
      </c>
      <c r="E7" s="24">
        <v>286580</v>
      </c>
      <c r="F7" s="24">
        <v>1967290</v>
      </c>
      <c r="G7" s="24">
        <v>34000</v>
      </c>
      <c r="H7" s="24">
        <v>109999</v>
      </c>
      <c r="I7" s="24">
        <v>31741</v>
      </c>
      <c r="J7" s="24">
        <v>1615771</v>
      </c>
      <c r="K7" s="24">
        <v>707376</v>
      </c>
      <c r="L7" s="24">
        <v>39000</v>
      </c>
      <c r="M7" s="24">
        <v>100002</v>
      </c>
      <c r="N7" s="24"/>
      <c r="O7" s="24">
        <v>209083</v>
      </c>
      <c r="P7" s="24">
        <v>158624</v>
      </c>
      <c r="Q7" s="24">
        <v>163906</v>
      </c>
      <c r="R7" s="24">
        <v>183006</v>
      </c>
      <c r="S7" s="24">
        <v>4300</v>
      </c>
      <c r="T7" s="24">
        <v>32001</v>
      </c>
      <c r="U7" s="24">
        <v>375381</v>
      </c>
      <c r="V7" s="24">
        <v>18131</v>
      </c>
      <c r="W7" s="24">
        <v>233176</v>
      </c>
      <c r="X7" s="24">
        <v>866037</v>
      </c>
      <c r="Y7" s="24">
        <v>141888</v>
      </c>
      <c r="Z7" s="24">
        <v>127507</v>
      </c>
      <c r="AA7" s="24">
        <v>54953</v>
      </c>
      <c r="AB7" s="24">
        <v>241279</v>
      </c>
      <c r="AC7" s="24">
        <v>463707</v>
      </c>
      <c r="AD7" s="24">
        <v>1288942</v>
      </c>
      <c r="AE7" s="24">
        <v>1344092</v>
      </c>
      <c r="AF7" s="24">
        <v>1092567</v>
      </c>
      <c r="AG7" s="24">
        <v>65208</v>
      </c>
      <c r="AH7" s="24">
        <v>15208</v>
      </c>
      <c r="AI7" s="24">
        <v>212738</v>
      </c>
      <c r="AJ7" s="24">
        <v>257519</v>
      </c>
      <c r="AK7" s="24">
        <v>274397</v>
      </c>
      <c r="AL7" s="148"/>
      <c r="AM7" s="148"/>
      <c r="AP7" s="148"/>
    </row>
    <row r="8" spans="1:43">
      <c r="A8" s="69" t="s">
        <v>281</v>
      </c>
      <c r="B8" s="282" t="s">
        <v>282</v>
      </c>
      <c r="C8" s="24">
        <v>5730947</v>
      </c>
      <c r="D8" s="24">
        <v>5734133</v>
      </c>
      <c r="E8" s="24">
        <v>5242862</v>
      </c>
      <c r="F8" s="24">
        <v>5351400</v>
      </c>
      <c r="G8" s="24">
        <v>4792519</v>
      </c>
      <c r="H8" s="24">
        <v>4334149</v>
      </c>
      <c r="I8" s="24">
        <v>3970278</v>
      </c>
      <c r="J8" s="24">
        <v>4081845</v>
      </c>
      <c r="K8" s="24">
        <v>3806916</v>
      </c>
      <c r="L8" s="24">
        <v>3648589</v>
      </c>
      <c r="M8" s="24">
        <v>3759631</v>
      </c>
      <c r="N8" s="24">
        <v>3682321</v>
      </c>
      <c r="O8" s="24">
        <v>3535023</v>
      </c>
      <c r="P8" s="24">
        <v>3381605</v>
      </c>
      <c r="Q8" s="24">
        <v>3159348</v>
      </c>
      <c r="R8" s="24">
        <v>3005787</v>
      </c>
      <c r="S8" s="24">
        <v>4536182</v>
      </c>
      <c r="T8" s="24">
        <v>4199158</v>
      </c>
      <c r="U8" s="24">
        <v>3735369</v>
      </c>
      <c r="V8" s="24">
        <v>3476702</v>
      </c>
      <c r="W8" s="24">
        <v>5758548</v>
      </c>
      <c r="X8" s="24">
        <v>5371915</v>
      </c>
      <c r="Y8" s="24">
        <v>5459310</v>
      </c>
      <c r="Z8" s="24">
        <v>6957003</v>
      </c>
      <c r="AA8" s="24">
        <v>6212184</v>
      </c>
      <c r="AB8" s="24">
        <v>7622211</v>
      </c>
      <c r="AC8" s="24">
        <v>7926704</v>
      </c>
      <c r="AD8" s="24">
        <v>8447998</v>
      </c>
      <c r="AE8" s="24">
        <v>7060344</v>
      </c>
      <c r="AF8" s="24">
        <v>8005361</v>
      </c>
      <c r="AG8" s="24">
        <v>1308491</v>
      </c>
      <c r="AH8" s="24">
        <v>1327121</v>
      </c>
      <c r="AI8" s="24">
        <v>2064386</v>
      </c>
      <c r="AJ8" s="24">
        <v>3949839</v>
      </c>
      <c r="AK8" s="24">
        <v>2831240</v>
      </c>
      <c r="AL8" s="148"/>
      <c r="AM8" s="148"/>
      <c r="AP8" s="148"/>
    </row>
    <row r="9" spans="1:43" ht="15.75" thickBot="1">
      <c r="A9" s="69" t="s">
        <v>301</v>
      </c>
      <c r="B9" s="282" t="s">
        <v>206</v>
      </c>
      <c r="C9" s="75">
        <v>262142</v>
      </c>
      <c r="D9" s="75">
        <v>72192</v>
      </c>
      <c r="E9" s="75">
        <v>142751</v>
      </c>
      <c r="F9" s="75">
        <v>174573</v>
      </c>
      <c r="G9" s="75">
        <v>84269</v>
      </c>
      <c r="H9" s="75">
        <v>250001</v>
      </c>
      <c r="I9" s="75">
        <v>206084</v>
      </c>
      <c r="J9" s="75">
        <v>320840</v>
      </c>
      <c r="K9" s="75">
        <v>1152265.12934</v>
      </c>
      <c r="L9" s="75">
        <v>354683.16834698</v>
      </c>
      <c r="M9" s="75">
        <v>318378</v>
      </c>
      <c r="N9" s="75">
        <v>209783</v>
      </c>
      <c r="O9" s="75">
        <v>217775</v>
      </c>
      <c r="P9" s="75">
        <v>203029</v>
      </c>
      <c r="Q9" s="75">
        <v>305786</v>
      </c>
      <c r="R9" s="75">
        <v>188500</v>
      </c>
      <c r="S9" s="75">
        <v>74453</v>
      </c>
      <c r="T9" s="75">
        <v>102550</v>
      </c>
      <c r="U9" s="75">
        <v>73181</v>
      </c>
      <c r="V9" s="75">
        <v>111394</v>
      </c>
      <c r="W9" s="75">
        <v>98247</v>
      </c>
      <c r="X9" s="75">
        <v>64573</v>
      </c>
      <c r="Y9" s="75">
        <v>128203</v>
      </c>
      <c r="Z9" s="75">
        <v>24409</v>
      </c>
      <c r="AA9" s="75">
        <v>47996</v>
      </c>
      <c r="AB9" s="75">
        <v>4785</v>
      </c>
      <c r="AC9" s="75">
        <v>34940</v>
      </c>
      <c r="AD9" s="75">
        <v>19324</v>
      </c>
      <c r="AE9" s="75">
        <v>38437</v>
      </c>
      <c r="AF9" s="75">
        <v>45693</v>
      </c>
      <c r="AG9" s="75">
        <v>49419</v>
      </c>
      <c r="AH9" s="75">
        <v>95416</v>
      </c>
      <c r="AI9" s="75">
        <v>111310</v>
      </c>
      <c r="AJ9" s="75">
        <v>30646</v>
      </c>
      <c r="AK9" s="75">
        <v>61266</v>
      </c>
      <c r="AL9" s="148"/>
      <c r="AM9" s="148"/>
      <c r="AP9" s="148"/>
    </row>
    <row r="10" spans="1:43" ht="15.75" thickTop="1">
      <c r="A10" s="173" t="s">
        <v>302</v>
      </c>
      <c r="B10" s="299" t="s">
        <v>303</v>
      </c>
      <c r="C10" s="183">
        <v>6410975</v>
      </c>
      <c r="D10" s="183">
        <v>7474093</v>
      </c>
      <c r="E10" s="183">
        <v>6157483</v>
      </c>
      <c r="F10" s="183">
        <v>8012244</v>
      </c>
      <c r="G10" s="183">
        <v>5403854</v>
      </c>
      <c r="H10" s="183">
        <v>5779760</v>
      </c>
      <c r="I10" s="183">
        <v>4910453</v>
      </c>
      <c r="J10" s="183">
        <v>6824894</v>
      </c>
      <c r="K10" s="183">
        <v>6625207.9268600009</v>
      </c>
      <c r="L10" s="183">
        <v>4891629.6301269801</v>
      </c>
      <c r="M10" s="183">
        <v>4910888</v>
      </c>
      <c r="N10" s="183">
        <v>4485264</v>
      </c>
      <c r="O10" s="183">
        <v>4727260</v>
      </c>
      <c r="P10" s="183">
        <v>4803636.3611851819</v>
      </c>
      <c r="Q10" s="183">
        <v>4371236</v>
      </c>
      <c r="R10" s="183">
        <v>3976469</v>
      </c>
      <c r="S10" s="183">
        <v>5162377</v>
      </c>
      <c r="T10" s="183">
        <v>4550137</v>
      </c>
      <c r="U10" s="183">
        <v>5053224</v>
      </c>
      <c r="V10" s="183">
        <v>3891235</v>
      </c>
      <c r="W10" s="183">
        <v>6607230</v>
      </c>
      <c r="X10" s="183">
        <v>6890764</v>
      </c>
      <c r="Y10" s="183">
        <v>5880408</v>
      </c>
      <c r="Z10" s="183">
        <f>SUM(Z6:Z9)</f>
        <v>7308814</v>
      </c>
      <c r="AA10" s="183">
        <f>SUM(AA6:AA9)</f>
        <v>6517608</v>
      </c>
      <c r="AB10" s="183">
        <f>SUM(AB6:AB9)</f>
        <v>8014535</v>
      </c>
      <c r="AC10" s="183">
        <f>SUM(AC6:AC9)</f>
        <v>8553069</v>
      </c>
      <c r="AD10" s="183">
        <f>SUM(AD6:AD9)</f>
        <v>9876892</v>
      </c>
      <c r="AE10" s="183">
        <f t="shared" ref="AE10:AK10" si="0">SUM(AE6:AE9)</f>
        <v>8650762</v>
      </c>
      <c r="AF10" s="183">
        <f t="shared" si="0"/>
        <v>9528844</v>
      </c>
      <c r="AG10" s="183">
        <f t="shared" si="0"/>
        <v>1471085</v>
      </c>
      <c r="AH10" s="183">
        <f t="shared" si="0"/>
        <v>1546739</v>
      </c>
      <c r="AI10" s="183">
        <f t="shared" si="0"/>
        <v>2574958</v>
      </c>
      <c r="AJ10" s="183">
        <f t="shared" si="0"/>
        <v>4282635</v>
      </c>
      <c r="AK10" s="183">
        <f t="shared" si="0"/>
        <v>3207120</v>
      </c>
      <c r="AL10" s="148"/>
      <c r="AM10" s="148"/>
      <c r="AP10" s="148"/>
    </row>
    <row r="11" spans="1:43">
      <c r="AL11" s="148"/>
      <c r="AM11" s="148"/>
      <c r="AP11" s="148"/>
    </row>
    <row r="17" spans="1:37" ht="18">
      <c r="A17" s="201" t="s">
        <v>424</v>
      </c>
    </row>
    <row r="19" spans="1:37">
      <c r="A19" s="13" t="s">
        <v>164</v>
      </c>
      <c r="B19" s="13" t="s">
        <v>165</v>
      </c>
    </row>
    <row r="20" spans="1:37" ht="30.6" customHeight="1">
      <c r="A20" s="230" t="s">
        <v>197</v>
      </c>
      <c r="B20" s="230" t="s">
        <v>298</v>
      </c>
      <c r="C20" s="194" t="s">
        <v>11</v>
      </c>
      <c r="D20" s="194" t="s">
        <v>10</v>
      </c>
      <c r="E20" s="194" t="s">
        <v>9</v>
      </c>
      <c r="F20" s="194" t="s">
        <v>8</v>
      </c>
      <c r="G20" s="194" t="s">
        <v>7</v>
      </c>
      <c r="H20" s="194" t="s">
        <v>6</v>
      </c>
      <c r="I20" s="194" t="s">
        <v>349</v>
      </c>
      <c r="J20" s="194" t="s">
        <v>360</v>
      </c>
      <c r="K20" s="194" t="s">
        <v>380</v>
      </c>
      <c r="L20" s="194" t="s">
        <v>397</v>
      </c>
      <c r="M20" s="194" t="s">
        <v>407</v>
      </c>
      <c r="N20" s="194" t="s">
        <v>414</v>
      </c>
      <c r="O20" s="194" t="s">
        <v>416</v>
      </c>
      <c r="P20" s="194" t="s">
        <v>418</v>
      </c>
      <c r="Q20" s="194" t="s">
        <v>422</v>
      </c>
      <c r="R20" s="194" t="s">
        <v>426</v>
      </c>
      <c r="S20" s="194" t="s">
        <v>428</v>
      </c>
      <c r="T20" s="194">
        <v>43281</v>
      </c>
      <c r="U20" s="194">
        <v>43373</v>
      </c>
      <c r="V20" s="194">
        <v>43464</v>
      </c>
      <c r="W20" s="194">
        <v>43555</v>
      </c>
      <c r="X20" s="194">
        <v>43646</v>
      </c>
      <c r="Y20" s="194">
        <v>43738</v>
      </c>
      <c r="Z20" s="194">
        <v>43830</v>
      </c>
      <c r="AA20" s="194">
        <v>43921</v>
      </c>
      <c r="AB20" s="194">
        <v>44012</v>
      </c>
      <c r="AC20" s="194">
        <v>44104</v>
      </c>
      <c r="AD20" s="194">
        <v>44196</v>
      </c>
      <c r="AE20" s="194">
        <v>44286</v>
      </c>
      <c r="AF20" s="194">
        <v>44377</v>
      </c>
      <c r="AG20" s="194">
        <v>44469</v>
      </c>
      <c r="AH20" s="194">
        <v>44561</v>
      </c>
      <c r="AI20" s="194">
        <v>44651</v>
      </c>
      <c r="AJ20" s="194">
        <v>44742</v>
      </c>
      <c r="AK20" s="194">
        <v>44834</v>
      </c>
    </row>
    <row r="21" spans="1:37">
      <c r="A21" s="77"/>
      <c r="B21" s="223"/>
    </row>
    <row r="22" spans="1:37">
      <c r="A22" s="69" t="s">
        <v>277</v>
      </c>
      <c r="B22" s="211" t="s">
        <v>278</v>
      </c>
      <c r="C22" s="24">
        <v>40217</v>
      </c>
      <c r="D22" s="24">
        <v>44631</v>
      </c>
      <c r="E22" s="24">
        <v>186524</v>
      </c>
      <c r="F22" s="24">
        <v>108994</v>
      </c>
      <c r="G22" s="24">
        <v>47967</v>
      </c>
      <c r="H22" s="24">
        <v>385223</v>
      </c>
      <c r="I22" s="24">
        <v>207889</v>
      </c>
      <c r="J22" s="24">
        <v>120628</v>
      </c>
      <c r="K22" s="24">
        <v>127718</v>
      </c>
      <c r="L22" s="24">
        <v>146260</v>
      </c>
      <c r="M22" s="24">
        <v>202475</v>
      </c>
      <c r="N22" s="24">
        <v>199895</v>
      </c>
      <c r="O22" s="24">
        <v>151007</v>
      </c>
      <c r="P22" s="24">
        <v>588239</v>
      </c>
      <c r="Q22" s="24">
        <v>517259</v>
      </c>
      <c r="R22" s="24">
        <v>285008</v>
      </c>
      <c r="S22" s="24">
        <v>869293</v>
      </c>
      <c r="T22" s="24">
        <v>216428</v>
      </c>
      <c r="U22" s="24">
        <v>547442</v>
      </c>
      <c r="V22" s="24">
        <v>599176</v>
      </c>
      <c r="W22" s="24">
        <v>742196</v>
      </c>
      <c r="X22" s="24">
        <v>1060378</v>
      </c>
      <c r="Y22" s="24">
        <v>765379</v>
      </c>
      <c r="Z22" s="24">
        <v>593160</v>
      </c>
      <c r="AA22" s="24">
        <v>732877</v>
      </c>
      <c r="AB22" s="24">
        <v>849357.46178000001</v>
      </c>
      <c r="AC22" s="24">
        <v>958650.79752000002</v>
      </c>
      <c r="AD22" s="24">
        <v>806438</v>
      </c>
      <c r="AE22" s="24">
        <v>702350</v>
      </c>
      <c r="AF22" s="24">
        <v>1085611</v>
      </c>
      <c r="AG22" s="24">
        <v>493066</v>
      </c>
      <c r="AH22" s="24">
        <v>518981</v>
      </c>
      <c r="AI22" s="24">
        <v>485290</v>
      </c>
      <c r="AJ22" s="24">
        <v>494103</v>
      </c>
      <c r="AK22" s="24">
        <v>171918</v>
      </c>
    </row>
    <row r="23" spans="1:37">
      <c r="A23" s="69" t="s">
        <v>299</v>
      </c>
      <c r="B23" s="211" t="s">
        <v>300</v>
      </c>
      <c r="C23" s="24">
        <v>274397</v>
      </c>
      <c r="D23" s="24">
        <v>257519</v>
      </c>
      <c r="E23" s="24">
        <v>212738</v>
      </c>
      <c r="F23" s="24">
        <v>15208</v>
      </c>
      <c r="G23" s="24">
        <v>65208</v>
      </c>
      <c r="H23" s="24">
        <v>1092567</v>
      </c>
      <c r="I23" s="24">
        <v>1344092</v>
      </c>
      <c r="J23" s="24">
        <v>1288942</v>
      </c>
      <c r="K23" s="24">
        <v>463707</v>
      </c>
      <c r="L23" s="24">
        <v>241279</v>
      </c>
      <c r="M23" s="24">
        <v>54953</v>
      </c>
      <c r="N23" s="24">
        <v>127507</v>
      </c>
      <c r="O23" s="24">
        <v>141888</v>
      </c>
      <c r="P23" s="24">
        <v>866037</v>
      </c>
      <c r="Q23" s="24">
        <v>233176</v>
      </c>
      <c r="R23" s="24">
        <v>18131</v>
      </c>
      <c r="S23" s="24">
        <v>375381</v>
      </c>
      <c r="T23" s="24">
        <v>32001</v>
      </c>
      <c r="U23" s="24">
        <v>4300</v>
      </c>
      <c r="V23" s="24">
        <v>183006</v>
      </c>
      <c r="W23" s="24">
        <v>163906</v>
      </c>
      <c r="X23" s="24">
        <v>158624</v>
      </c>
      <c r="Y23" s="24">
        <v>209083</v>
      </c>
      <c r="Z23" s="24"/>
      <c r="AA23" s="24">
        <v>100002</v>
      </c>
      <c r="AB23" s="24">
        <v>39000</v>
      </c>
      <c r="AC23" s="24">
        <v>707376</v>
      </c>
      <c r="AD23" s="24">
        <v>1615771</v>
      </c>
      <c r="AE23" s="24">
        <v>31741</v>
      </c>
      <c r="AF23" s="24">
        <v>109999</v>
      </c>
      <c r="AG23" s="24">
        <v>34000</v>
      </c>
      <c r="AH23" s="24">
        <v>1967290</v>
      </c>
      <c r="AI23" s="24">
        <v>286580</v>
      </c>
      <c r="AJ23" s="24">
        <v>1173665</v>
      </c>
      <c r="AK23" s="24">
        <v>245968</v>
      </c>
    </row>
    <row r="24" spans="1:37">
      <c r="A24" s="69" t="s">
        <v>281</v>
      </c>
      <c r="B24" s="211" t="s">
        <v>282</v>
      </c>
      <c r="C24" s="24">
        <v>2831240</v>
      </c>
      <c r="D24" s="24">
        <v>3949839</v>
      </c>
      <c r="E24" s="24">
        <v>2064386</v>
      </c>
      <c r="F24" s="24">
        <v>1327121</v>
      </c>
      <c r="G24" s="24">
        <v>1308491</v>
      </c>
      <c r="H24" s="24">
        <v>8005361</v>
      </c>
      <c r="I24" s="24">
        <v>7060344</v>
      </c>
      <c r="J24" s="24">
        <v>8447998</v>
      </c>
      <c r="K24" s="24">
        <v>7926704</v>
      </c>
      <c r="L24" s="24">
        <v>7622211</v>
      </c>
      <c r="M24" s="24">
        <v>6212184</v>
      </c>
      <c r="N24" s="24">
        <v>6957003</v>
      </c>
      <c r="O24" s="24">
        <v>5459310</v>
      </c>
      <c r="P24" s="24">
        <v>5371915</v>
      </c>
      <c r="Q24" s="24">
        <v>5758548</v>
      </c>
      <c r="R24" s="24">
        <v>3476702</v>
      </c>
      <c r="S24" s="24">
        <v>3735369</v>
      </c>
      <c r="T24" s="24">
        <v>4199158</v>
      </c>
      <c r="U24" s="24">
        <v>4536182</v>
      </c>
      <c r="V24" s="24">
        <v>3005787</v>
      </c>
      <c r="W24" s="24">
        <v>3159348</v>
      </c>
      <c r="X24" s="24">
        <v>3381605</v>
      </c>
      <c r="Y24" s="24">
        <v>3535023</v>
      </c>
      <c r="Z24" s="24">
        <v>3682321</v>
      </c>
      <c r="AA24" s="24">
        <v>3759631</v>
      </c>
      <c r="AB24" s="24">
        <v>3648589</v>
      </c>
      <c r="AC24" s="24">
        <v>3806916</v>
      </c>
      <c r="AD24" s="24">
        <v>4081845</v>
      </c>
      <c r="AE24" s="24">
        <v>3970278</v>
      </c>
      <c r="AF24" s="24">
        <v>4334149</v>
      </c>
      <c r="AG24" s="24">
        <v>4792519</v>
      </c>
      <c r="AH24" s="24">
        <v>5351400</v>
      </c>
      <c r="AI24" s="24">
        <v>5242862</v>
      </c>
      <c r="AJ24" s="24">
        <v>5734133</v>
      </c>
      <c r="AK24" s="24">
        <v>5730947</v>
      </c>
    </row>
    <row r="25" spans="1:37" ht="15.75" thickBot="1">
      <c r="A25" s="69" t="s">
        <v>301</v>
      </c>
      <c r="B25" s="211" t="s">
        <v>206</v>
      </c>
      <c r="C25" s="75">
        <v>61266</v>
      </c>
      <c r="D25" s="75">
        <v>30646</v>
      </c>
      <c r="E25" s="75">
        <v>111310</v>
      </c>
      <c r="F25" s="75">
        <v>95416</v>
      </c>
      <c r="G25" s="75">
        <v>49419</v>
      </c>
      <c r="H25" s="75">
        <v>45693</v>
      </c>
      <c r="I25" s="75">
        <v>38437</v>
      </c>
      <c r="J25" s="75">
        <v>19324</v>
      </c>
      <c r="K25" s="75">
        <v>34940</v>
      </c>
      <c r="L25" s="75">
        <v>4785</v>
      </c>
      <c r="M25" s="75">
        <v>47996</v>
      </c>
      <c r="N25" s="75">
        <v>24409</v>
      </c>
      <c r="O25" s="75">
        <v>128203</v>
      </c>
      <c r="P25" s="75">
        <v>64573</v>
      </c>
      <c r="Q25" s="75">
        <v>98247</v>
      </c>
      <c r="R25" s="75">
        <v>111394</v>
      </c>
      <c r="S25" s="75">
        <v>73181</v>
      </c>
      <c r="T25" s="75">
        <v>102550</v>
      </c>
      <c r="U25" s="75">
        <v>74453</v>
      </c>
      <c r="V25" s="75">
        <v>188500</v>
      </c>
      <c r="W25" s="75">
        <v>305786</v>
      </c>
      <c r="X25" s="75">
        <v>203029</v>
      </c>
      <c r="Y25" s="75">
        <v>217775</v>
      </c>
      <c r="Z25" s="75">
        <v>209783</v>
      </c>
      <c r="AA25" s="75">
        <v>318378</v>
      </c>
      <c r="AB25" s="75">
        <v>354683.16834698</v>
      </c>
      <c r="AC25" s="75">
        <v>1152265.12934</v>
      </c>
      <c r="AD25" s="75">
        <v>320840</v>
      </c>
      <c r="AE25" s="75">
        <v>206084</v>
      </c>
      <c r="AF25" s="75">
        <v>250001</v>
      </c>
      <c r="AG25" s="75">
        <v>84269</v>
      </c>
      <c r="AH25" s="75">
        <v>174573</v>
      </c>
      <c r="AI25" s="75">
        <v>142751</v>
      </c>
      <c r="AJ25" s="75">
        <v>72192</v>
      </c>
      <c r="AK25" s="75">
        <v>262142</v>
      </c>
    </row>
    <row r="26" spans="1:37" ht="15.75" thickTop="1">
      <c r="A26" s="173" t="s">
        <v>302</v>
      </c>
      <c r="B26" s="226" t="s">
        <v>303</v>
      </c>
      <c r="C26" s="183">
        <v>3207120</v>
      </c>
      <c r="D26" s="183">
        <v>4282635</v>
      </c>
      <c r="E26" s="183">
        <v>2574958</v>
      </c>
      <c r="F26" s="183">
        <v>1546739</v>
      </c>
      <c r="G26" s="183">
        <v>1471085</v>
      </c>
      <c r="H26" s="183">
        <v>9528844</v>
      </c>
      <c r="I26" s="183">
        <v>8650762</v>
      </c>
      <c r="J26" s="183">
        <v>9876892</v>
      </c>
      <c r="K26" s="183">
        <v>8553069</v>
      </c>
      <c r="L26" s="183">
        <v>8014535</v>
      </c>
      <c r="M26" s="183">
        <v>6517608</v>
      </c>
      <c r="N26" s="183">
        <v>7308814</v>
      </c>
      <c r="O26" s="183">
        <v>5880408</v>
      </c>
      <c r="P26" s="183">
        <v>6890764</v>
      </c>
      <c r="Q26" s="183">
        <v>6607230</v>
      </c>
      <c r="R26" s="183">
        <v>3891235</v>
      </c>
      <c r="S26" s="183">
        <v>5053224</v>
      </c>
      <c r="T26" s="183">
        <v>4550137</v>
      </c>
      <c r="U26" s="183">
        <v>5162377</v>
      </c>
      <c r="V26" s="183">
        <v>3976469</v>
      </c>
      <c r="W26" s="183">
        <v>4371236</v>
      </c>
      <c r="X26" s="183">
        <v>4803636.3611851819</v>
      </c>
      <c r="Y26" s="183">
        <v>4727260</v>
      </c>
      <c r="Z26" s="183">
        <v>4485264</v>
      </c>
      <c r="AA26" s="183">
        <v>4910888</v>
      </c>
      <c r="AB26" s="183">
        <v>4891629.6301269801</v>
      </c>
      <c r="AC26" s="183">
        <v>6625207.9268600009</v>
      </c>
      <c r="AD26" s="183">
        <v>6824894</v>
      </c>
      <c r="AE26" s="183">
        <v>4910453</v>
      </c>
      <c r="AF26" s="183">
        <v>5779760</v>
      </c>
      <c r="AG26" s="183">
        <v>5403854</v>
      </c>
      <c r="AH26" s="183">
        <v>8012244</v>
      </c>
      <c r="AI26" s="183">
        <v>6157483</v>
      </c>
      <c r="AJ26" s="183">
        <v>7474093</v>
      </c>
      <c r="AK26" s="183">
        <v>6410975</v>
      </c>
    </row>
  </sheetData>
  <mergeCells count="2">
    <mergeCell ref="AM3:AN3"/>
    <mergeCell ref="AP3:AQ3"/>
  </mergeCells>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6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tabColor rgb="FFB2E0B4"/>
    <pageSetUpPr fitToPage="1"/>
  </sheetPr>
  <dimension ref="A1:AQ25"/>
  <sheetViews>
    <sheetView showGridLines="0" zoomScale="85" zoomScaleNormal="85" workbookViewId="0">
      <pane xSplit="2" topLeftCell="C1" activePane="topRight" state="frozen"/>
      <selection activeCell="C1" sqref="C1:C1048576"/>
      <selection pane="topRight" activeCell="C4" sqref="C4"/>
    </sheetView>
  </sheetViews>
  <sheetFormatPr defaultColWidth="10.28515625" defaultRowHeight="14.25" outlineLevelCol="1"/>
  <cols>
    <col min="1" max="1" width="39" style="2" customWidth="1"/>
    <col min="2" max="2" width="31.42578125" style="41" customWidth="1" outlineLevel="1"/>
    <col min="3" max="3" width="12.5703125" style="41" bestFit="1" customWidth="1"/>
    <col min="4" max="35" width="12.140625" style="41" customWidth="1"/>
    <col min="36" max="36" width="12.140625" style="2" customWidth="1"/>
    <col min="37" max="37" width="12.5703125" style="2" bestFit="1" customWidth="1"/>
    <col min="38" max="39" width="10.28515625" style="2"/>
    <col min="40" max="40" width="3.85546875" style="2" customWidth="1"/>
    <col min="41" max="41" width="10.28515625" style="2" customWidth="1"/>
    <col min="42" max="42" width="10.28515625" style="2"/>
    <col min="43" max="43" width="3.7109375" style="2" customWidth="1"/>
    <col min="44" max="16384" width="10.28515625" style="2"/>
  </cols>
  <sheetData>
    <row r="1" spans="1:43" s="1" customFormat="1">
      <c r="A1" s="43" t="s">
        <v>0</v>
      </c>
      <c r="B1" s="43" t="s">
        <v>1</v>
      </c>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12"/>
      <c r="AG1" s="12"/>
      <c r="AH1" s="12"/>
      <c r="AI1" s="12"/>
      <c r="AJ1" s="12"/>
      <c r="AK1" s="2"/>
      <c r="AL1" s="2"/>
      <c r="AM1" s="2"/>
      <c r="AN1" s="2"/>
      <c r="AO1" s="2"/>
      <c r="AP1" s="2"/>
      <c r="AQ1" s="2"/>
    </row>
    <row r="2" spans="1:43">
      <c r="AJ2" s="41"/>
    </row>
    <row r="3" spans="1:43" ht="15">
      <c r="A3" s="13" t="s">
        <v>164</v>
      </c>
      <c r="B3" s="13" t="s">
        <v>165</v>
      </c>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49"/>
      <c r="AG3" s="49"/>
      <c r="AH3" s="49"/>
      <c r="AI3" s="49"/>
      <c r="AJ3" s="49"/>
      <c r="AL3" s="377"/>
      <c r="AM3" s="377"/>
      <c r="AN3" s="61"/>
      <c r="AO3" s="377"/>
      <c r="AP3" s="377"/>
    </row>
    <row r="4" spans="1:43" ht="30.2" customHeight="1">
      <c r="A4" s="31" t="s">
        <v>391</v>
      </c>
      <c r="B4" s="31" t="s">
        <v>304</v>
      </c>
      <c r="C4" s="8">
        <v>44834</v>
      </c>
      <c r="D4" s="8">
        <v>44742</v>
      </c>
      <c r="E4" s="8">
        <v>44651</v>
      </c>
      <c r="F4" s="8">
        <v>44561</v>
      </c>
      <c r="G4" s="8">
        <v>44469</v>
      </c>
      <c r="H4" s="8">
        <v>44377</v>
      </c>
      <c r="I4" s="8">
        <v>44286</v>
      </c>
      <c r="J4" s="8">
        <v>44196</v>
      </c>
      <c r="K4" s="8">
        <v>44104</v>
      </c>
      <c r="L4" s="8">
        <v>44012</v>
      </c>
      <c r="M4" s="8">
        <v>43921</v>
      </c>
      <c r="N4" s="8">
        <v>43830</v>
      </c>
      <c r="O4" s="8">
        <v>43738</v>
      </c>
      <c r="P4" s="8">
        <v>43646</v>
      </c>
      <c r="Q4" s="8">
        <v>43555</v>
      </c>
      <c r="R4" s="8">
        <v>43465</v>
      </c>
      <c r="S4" s="8">
        <v>43373</v>
      </c>
      <c r="T4" s="8">
        <v>43281</v>
      </c>
      <c r="U4" s="8" t="s">
        <v>428</v>
      </c>
      <c r="V4" s="8" t="s">
        <v>426</v>
      </c>
      <c r="W4" s="8" t="s">
        <v>422</v>
      </c>
      <c r="X4" s="8" t="s">
        <v>418</v>
      </c>
      <c r="Y4" s="8" t="s">
        <v>416</v>
      </c>
      <c r="Z4" s="8" t="s">
        <v>414</v>
      </c>
      <c r="AA4" s="8" t="s">
        <v>407</v>
      </c>
      <c r="AB4" s="8" t="s">
        <v>397</v>
      </c>
      <c r="AC4" s="8" t="s">
        <v>380</v>
      </c>
      <c r="AD4" s="8" t="s">
        <v>360</v>
      </c>
      <c r="AE4" s="8" t="s">
        <v>349</v>
      </c>
      <c r="AF4" s="8" t="s">
        <v>6</v>
      </c>
      <c r="AG4" s="8" t="s">
        <v>7</v>
      </c>
      <c r="AH4" s="8" t="s">
        <v>8</v>
      </c>
      <c r="AI4" s="8" t="s">
        <v>9</v>
      </c>
      <c r="AJ4" s="8" t="s">
        <v>10</v>
      </c>
      <c r="AK4" s="8" t="s">
        <v>11</v>
      </c>
    </row>
    <row r="5" spans="1:43">
      <c r="A5" s="9" t="s">
        <v>305</v>
      </c>
      <c r="B5" s="262" t="s">
        <v>306</v>
      </c>
      <c r="C5" s="104">
        <v>14922111.743000001</v>
      </c>
      <c r="D5" s="104">
        <v>14958769.159</v>
      </c>
      <c r="E5" s="104">
        <v>15013492.777000001</v>
      </c>
      <c r="F5" s="104">
        <v>15502698</v>
      </c>
      <c r="G5" s="104">
        <v>15703566</v>
      </c>
      <c r="H5" s="104">
        <v>15837456</v>
      </c>
      <c r="I5" s="104">
        <v>16012501.098999999</v>
      </c>
      <c r="J5" s="104">
        <v>15748450</v>
      </c>
      <c r="K5" s="104">
        <v>13243898</v>
      </c>
      <c r="L5" s="104">
        <v>12900804</v>
      </c>
      <c r="M5" s="104">
        <v>12795491</v>
      </c>
      <c r="N5" s="104">
        <v>12593377</v>
      </c>
      <c r="O5" s="104">
        <v>12659784</v>
      </c>
      <c r="P5" s="104">
        <v>12374929</v>
      </c>
      <c r="Q5" s="104">
        <v>12173793</v>
      </c>
      <c r="R5" s="104">
        <v>12206789</v>
      </c>
      <c r="S5" s="104">
        <v>8851232</v>
      </c>
      <c r="T5" s="104">
        <v>7866555</v>
      </c>
      <c r="U5" s="104">
        <v>7693345.6014459999</v>
      </c>
      <c r="V5" s="104">
        <v>7696324</v>
      </c>
      <c r="W5" s="104">
        <v>7621643</v>
      </c>
      <c r="X5" s="104">
        <v>7662187</v>
      </c>
      <c r="Y5" s="104">
        <v>7627353</v>
      </c>
      <c r="Z5" s="104">
        <v>7619694</v>
      </c>
      <c r="AA5" s="104">
        <v>7368474.8540000003</v>
      </c>
      <c r="AB5" s="104">
        <v>7409745</v>
      </c>
      <c r="AC5" s="104">
        <v>7312394.5</v>
      </c>
      <c r="AD5" s="104">
        <v>6735562</v>
      </c>
      <c r="AE5" s="104">
        <v>6606532.7690000003</v>
      </c>
      <c r="AF5" s="24">
        <v>6769526</v>
      </c>
      <c r="AG5" s="24">
        <v>4075174</v>
      </c>
      <c r="AH5" s="24">
        <v>3916443</v>
      </c>
      <c r="AI5" s="24">
        <v>3920723</v>
      </c>
      <c r="AJ5" s="24">
        <v>3880398</v>
      </c>
      <c r="AK5" s="24">
        <v>3490371</v>
      </c>
    </row>
    <row r="6" spans="1:43">
      <c r="A6" s="9" t="s">
        <v>608</v>
      </c>
      <c r="B6" s="262" t="s">
        <v>609</v>
      </c>
      <c r="C6" s="104">
        <v>100415006.35699999</v>
      </c>
      <c r="D6" s="104">
        <v>98371967</v>
      </c>
      <c r="E6" s="104">
        <v>95362058.073999986</v>
      </c>
      <c r="F6" s="104">
        <v>91651096.263000011</v>
      </c>
      <c r="G6" s="104">
        <v>89374691</v>
      </c>
      <c r="H6" s="104">
        <v>87584796</v>
      </c>
      <c r="I6" s="104">
        <v>85123839.127500013</v>
      </c>
      <c r="J6" s="104">
        <v>84447701</v>
      </c>
      <c r="K6" s="104">
        <v>83885088.096000001</v>
      </c>
      <c r="L6" s="104">
        <v>84827952</v>
      </c>
      <c r="M6" s="104">
        <v>86834493</v>
      </c>
      <c r="N6" s="104">
        <v>83692265</v>
      </c>
      <c r="O6" s="104">
        <v>84057112.407814488</v>
      </c>
      <c r="P6" s="104">
        <v>81856515.583999991</v>
      </c>
      <c r="Q6" s="104">
        <v>83574734</v>
      </c>
      <c r="R6" s="104">
        <v>83451281</v>
      </c>
      <c r="S6" s="104">
        <v>58145604</v>
      </c>
      <c r="T6" s="104">
        <v>57028035</v>
      </c>
      <c r="U6" s="104">
        <v>55837059.268998496</v>
      </c>
      <c r="V6" s="104">
        <v>55988130</v>
      </c>
      <c r="W6" s="104"/>
      <c r="X6" s="104"/>
      <c r="Y6" s="104"/>
      <c r="Z6" s="104"/>
      <c r="AA6" s="104"/>
      <c r="AB6" s="104"/>
      <c r="AC6" s="104"/>
      <c r="AD6" s="104"/>
      <c r="AE6" s="104"/>
      <c r="AF6" s="24"/>
      <c r="AG6" s="24"/>
      <c r="AH6" s="24"/>
      <c r="AI6" s="24"/>
      <c r="AJ6" s="24"/>
      <c r="AK6" s="24"/>
    </row>
    <row r="7" spans="1:43">
      <c r="A7" s="9" t="s">
        <v>392</v>
      </c>
      <c r="B7" s="262" t="s">
        <v>307</v>
      </c>
      <c r="C7" s="24">
        <v>8033200.5085599991</v>
      </c>
      <c r="D7" s="24">
        <v>7869757.3600000003</v>
      </c>
      <c r="E7" s="24">
        <v>7628964.6459199991</v>
      </c>
      <c r="F7" s="24">
        <v>7332087.7010400007</v>
      </c>
      <c r="G7" s="24">
        <v>7149975.2800000003</v>
      </c>
      <c r="H7" s="24">
        <v>7006783.6799999997</v>
      </c>
      <c r="I7" s="24">
        <v>6809907.1302000014</v>
      </c>
      <c r="J7" s="24">
        <v>6755816.0800000001</v>
      </c>
      <c r="K7" s="24">
        <v>6710807.0476799998</v>
      </c>
      <c r="L7" s="24">
        <v>6786236.1600000001</v>
      </c>
      <c r="M7" s="24">
        <v>6946759.4400000004</v>
      </c>
      <c r="N7" s="24">
        <v>6695381.2000000002</v>
      </c>
      <c r="O7" s="24">
        <v>6724568.9926251592</v>
      </c>
      <c r="P7" s="24">
        <v>6548521.2467199992</v>
      </c>
      <c r="Q7" s="24">
        <v>6685978.7199999997</v>
      </c>
      <c r="R7" s="24">
        <v>6676102.4800000004</v>
      </c>
      <c r="S7" s="24">
        <v>4651648.32</v>
      </c>
      <c r="T7" s="24">
        <v>4562242.8</v>
      </c>
      <c r="U7" s="24">
        <v>4466964.7415198795</v>
      </c>
      <c r="V7" s="24">
        <v>4479050.4000000004</v>
      </c>
      <c r="W7" s="24">
        <v>4448872.24</v>
      </c>
      <c r="X7" s="24">
        <v>4375772.8</v>
      </c>
      <c r="Y7" s="24">
        <v>4274464</v>
      </c>
      <c r="Z7" s="24">
        <v>4233118.96</v>
      </c>
      <c r="AA7" s="24">
        <v>4124811.2861600001</v>
      </c>
      <c r="AB7" s="24">
        <v>4071568</v>
      </c>
      <c r="AC7" s="24">
        <v>4046029.4690399999</v>
      </c>
      <c r="AD7" s="24">
        <v>4007659.9877521284</v>
      </c>
      <c r="AE7" s="24">
        <v>3852809.5767199998</v>
      </c>
      <c r="AF7" s="24">
        <v>3845184.96</v>
      </c>
      <c r="AG7" s="24">
        <v>2299900.2400000002</v>
      </c>
      <c r="AH7" s="24">
        <v>2267962.08</v>
      </c>
      <c r="AI7" s="24">
        <v>2288912</v>
      </c>
      <c r="AJ7" s="24">
        <v>2213200</v>
      </c>
      <c r="AK7" s="24">
        <v>2148276</v>
      </c>
    </row>
    <row r="8" spans="1:43">
      <c r="A8" s="174" t="s">
        <v>308</v>
      </c>
      <c r="B8" s="301" t="s">
        <v>410</v>
      </c>
      <c r="C8" s="180">
        <v>0.14860000000000001</v>
      </c>
      <c r="D8" s="180">
        <v>0.15210000000000001</v>
      </c>
      <c r="E8" s="180">
        <v>0.15743699999999999</v>
      </c>
      <c r="F8" s="180">
        <v>0.1691</v>
      </c>
      <c r="G8" s="180">
        <v>0.1757</v>
      </c>
      <c r="H8" s="180">
        <v>0.18079999999999999</v>
      </c>
      <c r="I8" s="180">
        <v>0.18809999999999999</v>
      </c>
      <c r="J8" s="180">
        <v>0.1865</v>
      </c>
      <c r="K8" s="180">
        <v>0.15790000000000001</v>
      </c>
      <c r="L8" s="180">
        <v>0.15210000000000001</v>
      </c>
      <c r="M8" s="180">
        <v>0.1474</v>
      </c>
      <c r="N8" s="180">
        <v>0.15049999999999999</v>
      </c>
      <c r="O8" s="180">
        <v>0.15060000000000001</v>
      </c>
      <c r="P8" s="180">
        <v>0.1512</v>
      </c>
      <c r="Q8" s="180">
        <v>0.1457</v>
      </c>
      <c r="R8" s="180">
        <v>0.14630000000000001</v>
      </c>
      <c r="S8" s="180">
        <v>0.1522</v>
      </c>
      <c r="T8" s="180">
        <v>0.13789999999999999</v>
      </c>
      <c r="U8" s="180">
        <v>0.13780000000000001</v>
      </c>
      <c r="V8" s="180">
        <v>0.13750000000000001</v>
      </c>
      <c r="W8" s="180">
        <v>0.1371</v>
      </c>
      <c r="X8" s="180">
        <v>0.1401</v>
      </c>
      <c r="Y8" s="180">
        <v>0.14280000000000001</v>
      </c>
      <c r="Z8" s="180">
        <v>0.14399999999999999</v>
      </c>
      <c r="AA8" s="180">
        <v>0.1429</v>
      </c>
      <c r="AB8" s="180">
        <v>0.14560000000000001</v>
      </c>
      <c r="AC8" s="179">
        <v>0.14460000000000001</v>
      </c>
      <c r="AD8" s="179">
        <v>0.13450000000000001</v>
      </c>
      <c r="AE8" s="179">
        <v>0.13720000000000002</v>
      </c>
      <c r="AF8" s="179">
        <v>0.14080000000000001</v>
      </c>
      <c r="AG8" s="179">
        <v>0.14180000000000001</v>
      </c>
      <c r="AH8" s="179">
        <v>0.1381</v>
      </c>
      <c r="AI8" s="179">
        <v>0.13700000000000001</v>
      </c>
      <c r="AJ8" s="179">
        <v>0.14030000000000001</v>
      </c>
      <c r="AK8" s="179">
        <v>0.13</v>
      </c>
    </row>
    <row r="9" spans="1:43">
      <c r="A9" s="137" t="s">
        <v>611</v>
      </c>
      <c r="B9" s="281" t="s">
        <v>610</v>
      </c>
      <c r="C9" s="104">
        <v>10716727.836999999</v>
      </c>
      <c r="D9" s="104">
        <v>10798069.255000001</v>
      </c>
      <c r="E9" s="104">
        <v>10838219.184</v>
      </c>
      <c r="F9" s="104">
        <v>11303787</v>
      </c>
      <c r="G9" s="104">
        <v>11487203</v>
      </c>
      <c r="H9" s="104">
        <v>11634275</v>
      </c>
      <c r="I9" s="104">
        <v>11737129.372</v>
      </c>
      <c r="J9" s="104">
        <v>11445875</v>
      </c>
      <c r="K9" s="104">
        <v>11270368</v>
      </c>
      <c r="L9" s="104">
        <v>10940334</v>
      </c>
      <c r="M9" s="104">
        <v>10800016</v>
      </c>
      <c r="N9" s="104">
        <v>10713482</v>
      </c>
      <c r="O9" s="104">
        <v>10743493.249056298</v>
      </c>
      <c r="P9" s="104">
        <v>10509699.317</v>
      </c>
      <c r="Q9" s="104">
        <v>10295798</v>
      </c>
      <c r="R9" s="104">
        <v>10334299</v>
      </c>
      <c r="S9" s="104">
        <v>7163237.9519999996</v>
      </c>
      <c r="T9" s="104">
        <v>6163168.5290000001</v>
      </c>
      <c r="U9" s="104">
        <v>6042735.1849999996</v>
      </c>
      <c r="V9" s="104">
        <v>6053900</v>
      </c>
    </row>
    <row r="10" spans="1:43">
      <c r="A10" s="174" t="s">
        <v>613</v>
      </c>
      <c r="B10" s="301" t="s">
        <v>612</v>
      </c>
      <c r="C10" s="180">
        <v>0.1067</v>
      </c>
      <c r="D10" s="180">
        <v>0.10979999999999999</v>
      </c>
      <c r="E10" s="180">
        <v>0.113653</v>
      </c>
      <c r="F10" s="180">
        <v>0.12330000000000001</v>
      </c>
      <c r="G10" s="180">
        <v>0.1285</v>
      </c>
      <c r="H10" s="180">
        <v>0.1328</v>
      </c>
      <c r="I10" s="180">
        <v>0.13789999999999999</v>
      </c>
      <c r="J10" s="180">
        <v>0.13550000000000001</v>
      </c>
      <c r="K10" s="180">
        <v>0.13439999999999999</v>
      </c>
      <c r="L10" s="180">
        <v>0.129</v>
      </c>
      <c r="M10" s="180">
        <v>0.1244</v>
      </c>
      <c r="N10" s="180">
        <v>0.128</v>
      </c>
      <c r="O10" s="180">
        <v>0.1278</v>
      </c>
      <c r="P10" s="180">
        <v>0.12839999999999999</v>
      </c>
      <c r="Q10" s="180">
        <v>0.1232</v>
      </c>
      <c r="R10" s="180">
        <v>0.12379999999999999</v>
      </c>
      <c r="S10" s="180">
        <v>0.1232</v>
      </c>
      <c r="T10" s="180">
        <v>0.1081</v>
      </c>
      <c r="U10" s="180">
        <v>0.1082</v>
      </c>
      <c r="V10" s="180">
        <v>0.1081</v>
      </c>
    </row>
    <row r="17" spans="1:37" ht="18">
      <c r="A17" s="201" t="s">
        <v>424</v>
      </c>
    </row>
    <row r="19" spans="1:37" ht="30.6" customHeight="1">
      <c r="A19" s="230" t="s">
        <v>391</v>
      </c>
      <c r="B19" s="230" t="s">
        <v>304</v>
      </c>
      <c r="C19" s="194" t="s">
        <v>11</v>
      </c>
      <c r="D19" s="194" t="s">
        <v>10</v>
      </c>
      <c r="E19" s="194" t="s">
        <v>9</v>
      </c>
      <c r="F19" s="194" t="s">
        <v>8</v>
      </c>
      <c r="G19" s="194" t="s">
        <v>7</v>
      </c>
      <c r="H19" s="194" t="s">
        <v>6</v>
      </c>
      <c r="I19" s="194" t="s">
        <v>349</v>
      </c>
      <c r="J19" s="194" t="s">
        <v>360</v>
      </c>
      <c r="K19" s="194" t="s">
        <v>380</v>
      </c>
      <c r="L19" s="194" t="s">
        <v>397</v>
      </c>
      <c r="M19" s="194" t="s">
        <v>407</v>
      </c>
      <c r="N19" s="194" t="s">
        <v>414</v>
      </c>
      <c r="O19" s="194" t="s">
        <v>416</v>
      </c>
      <c r="P19" s="194" t="s">
        <v>418</v>
      </c>
      <c r="Q19" s="194" t="s">
        <v>422</v>
      </c>
      <c r="R19" s="194" t="s">
        <v>426</v>
      </c>
      <c r="S19" s="194" t="s">
        <v>428</v>
      </c>
      <c r="T19" s="194">
        <v>43281</v>
      </c>
      <c r="U19" s="194">
        <v>43373</v>
      </c>
      <c r="V19" s="194">
        <v>43464</v>
      </c>
      <c r="W19" s="194">
        <v>43555</v>
      </c>
      <c r="X19" s="194">
        <v>43646</v>
      </c>
      <c r="Y19" s="194">
        <v>43738</v>
      </c>
      <c r="Z19" s="194">
        <v>43830</v>
      </c>
      <c r="AA19" s="194">
        <v>43921</v>
      </c>
      <c r="AB19" s="194">
        <v>44012</v>
      </c>
      <c r="AC19" s="194">
        <v>44104</v>
      </c>
      <c r="AD19" s="194">
        <v>44196</v>
      </c>
      <c r="AE19" s="194">
        <v>44286</v>
      </c>
      <c r="AF19" s="194">
        <v>44377</v>
      </c>
      <c r="AG19" s="194">
        <v>44469</v>
      </c>
      <c r="AH19" s="194">
        <v>44561</v>
      </c>
      <c r="AI19" s="194">
        <v>44651</v>
      </c>
      <c r="AJ19" s="194">
        <v>44742</v>
      </c>
      <c r="AK19" s="194">
        <v>44834</v>
      </c>
    </row>
    <row r="20" spans="1:37">
      <c r="A20" s="9" t="s">
        <v>305</v>
      </c>
      <c r="B20" s="197" t="s">
        <v>306</v>
      </c>
      <c r="C20" s="24">
        <v>3490371</v>
      </c>
      <c r="D20" s="24">
        <v>3880398</v>
      </c>
      <c r="E20" s="24">
        <v>3920723</v>
      </c>
      <c r="F20" s="24">
        <v>3916443</v>
      </c>
      <c r="G20" s="24">
        <v>4075174</v>
      </c>
      <c r="H20" s="24">
        <v>6769526</v>
      </c>
      <c r="I20" s="24">
        <v>6606532.7690000003</v>
      </c>
      <c r="J20" s="24">
        <v>6735562</v>
      </c>
      <c r="K20" s="24">
        <v>7312394.5</v>
      </c>
      <c r="L20" s="24">
        <v>7409745</v>
      </c>
      <c r="M20" s="24">
        <v>7368474.8540000003</v>
      </c>
      <c r="N20" s="24">
        <v>7619694</v>
      </c>
      <c r="O20" s="24">
        <v>7627353</v>
      </c>
      <c r="P20" s="24">
        <v>7662187</v>
      </c>
      <c r="Q20" s="24">
        <v>7621643</v>
      </c>
      <c r="R20" s="24">
        <v>7696324</v>
      </c>
      <c r="S20" s="24">
        <v>7693345.6014459999</v>
      </c>
      <c r="T20" s="24">
        <v>7866555</v>
      </c>
      <c r="U20" s="24">
        <v>8851232</v>
      </c>
      <c r="V20" s="24">
        <v>12206789</v>
      </c>
      <c r="W20" s="24">
        <v>12173793</v>
      </c>
      <c r="X20" s="24">
        <v>12374929</v>
      </c>
      <c r="Y20" s="104">
        <v>12659784</v>
      </c>
      <c r="Z20" s="104">
        <v>12593377</v>
      </c>
      <c r="AA20" s="104">
        <v>12795491</v>
      </c>
      <c r="AB20" s="104">
        <v>12900804</v>
      </c>
      <c r="AC20" s="104">
        <v>13243898</v>
      </c>
      <c r="AD20" s="104">
        <v>15748450</v>
      </c>
      <c r="AE20" s="104">
        <v>16012501.098999999</v>
      </c>
      <c r="AF20" s="104">
        <v>15837456</v>
      </c>
      <c r="AG20" s="104">
        <v>15703566</v>
      </c>
      <c r="AH20" s="104">
        <v>15502699</v>
      </c>
      <c r="AI20" s="104">
        <v>15013492.777000001</v>
      </c>
      <c r="AJ20" s="104">
        <v>14958769.159</v>
      </c>
      <c r="AK20" s="104">
        <v>14922111.743000001</v>
      </c>
    </row>
    <row r="21" spans="1:37">
      <c r="A21" s="9" t="s">
        <v>608</v>
      </c>
      <c r="B21" s="197" t="s">
        <v>609</v>
      </c>
      <c r="C21" s="24"/>
      <c r="D21" s="24"/>
      <c r="E21" s="24"/>
      <c r="F21" s="24"/>
      <c r="G21" s="24"/>
      <c r="H21" s="24"/>
      <c r="I21" s="24"/>
      <c r="J21" s="24"/>
      <c r="K21" s="24"/>
      <c r="L21" s="24"/>
      <c r="M21" s="24"/>
      <c r="N21" s="24"/>
      <c r="O21" s="24"/>
      <c r="P21" s="24"/>
      <c r="Q21" s="24"/>
      <c r="R21" s="24">
        <v>55988130</v>
      </c>
      <c r="S21" s="24">
        <v>55837059.268998496</v>
      </c>
      <c r="T21" s="24">
        <v>57028035</v>
      </c>
      <c r="U21" s="24">
        <v>58145604</v>
      </c>
      <c r="V21" s="24">
        <v>83451281</v>
      </c>
      <c r="W21" s="24">
        <v>83574734</v>
      </c>
      <c r="X21" s="24">
        <v>81856515.583999991</v>
      </c>
      <c r="Y21" s="104">
        <v>84057112.407814488</v>
      </c>
      <c r="Z21" s="104">
        <v>83692265</v>
      </c>
      <c r="AA21" s="104">
        <v>86834493</v>
      </c>
      <c r="AB21" s="104">
        <v>84827952</v>
      </c>
      <c r="AC21" s="104">
        <v>83885088.096000001</v>
      </c>
      <c r="AD21" s="104">
        <v>84447701</v>
      </c>
      <c r="AE21" s="104">
        <v>85123839.127500013</v>
      </c>
      <c r="AF21" s="104">
        <v>87584796</v>
      </c>
      <c r="AG21" s="104">
        <v>89374691</v>
      </c>
      <c r="AH21" s="104">
        <v>91651096.263000011</v>
      </c>
      <c r="AI21" s="104">
        <v>95362058.073999986</v>
      </c>
      <c r="AJ21" s="104">
        <v>98371967</v>
      </c>
      <c r="AK21" s="104">
        <v>100415006.35699999</v>
      </c>
    </row>
    <row r="22" spans="1:37" ht="15" thickBot="1">
      <c r="A22" s="9" t="s">
        <v>392</v>
      </c>
      <c r="B22" s="197" t="s">
        <v>307</v>
      </c>
      <c r="C22" s="75">
        <v>2148276</v>
      </c>
      <c r="D22" s="75">
        <v>2213200</v>
      </c>
      <c r="E22" s="75">
        <v>2288912</v>
      </c>
      <c r="F22" s="75">
        <v>2267962.08</v>
      </c>
      <c r="G22" s="75">
        <v>2299900.2400000002</v>
      </c>
      <c r="H22" s="75">
        <v>3845184.96</v>
      </c>
      <c r="I22" s="75">
        <v>3852809.5767199998</v>
      </c>
      <c r="J22" s="75">
        <v>4007659.9877521284</v>
      </c>
      <c r="K22" s="75">
        <v>4046029.4690399999</v>
      </c>
      <c r="L22" s="75">
        <v>4071568</v>
      </c>
      <c r="M22" s="75">
        <v>4124811.2861600001</v>
      </c>
      <c r="N22" s="75">
        <v>4233118.96</v>
      </c>
      <c r="O22" s="75">
        <v>4274464</v>
      </c>
      <c r="P22" s="75">
        <v>4375772.8</v>
      </c>
      <c r="Q22" s="75">
        <v>4448872.24</v>
      </c>
      <c r="R22" s="75">
        <v>4479050.4000000004</v>
      </c>
      <c r="S22" s="75">
        <v>4466964.7415198795</v>
      </c>
      <c r="T22" s="75">
        <v>4562242.8</v>
      </c>
      <c r="U22" s="75">
        <v>4651648.32</v>
      </c>
      <c r="V22" s="75">
        <v>6676102.4800000004</v>
      </c>
      <c r="W22" s="75">
        <v>6685978.7199999997</v>
      </c>
      <c r="X22" s="75">
        <v>6548521.2467199992</v>
      </c>
      <c r="Y22" s="75">
        <v>6724568.9926251592</v>
      </c>
      <c r="Z22" s="75">
        <v>6695381.2000000002</v>
      </c>
      <c r="AA22" s="75">
        <v>6946759.4400000004</v>
      </c>
      <c r="AB22" s="75">
        <v>6786236.1600000001</v>
      </c>
      <c r="AC22" s="75">
        <v>6710807.0476799998</v>
      </c>
      <c r="AD22" s="75">
        <v>6755816.0800000001</v>
      </c>
      <c r="AE22" s="75">
        <v>6809907.1302000014</v>
      </c>
      <c r="AF22" s="75">
        <v>7006783.6799999997</v>
      </c>
      <c r="AG22" s="75">
        <v>7149975.2800000003</v>
      </c>
      <c r="AH22" s="75">
        <v>7332087.7010400007</v>
      </c>
      <c r="AI22" s="75">
        <v>7628964.6459199991</v>
      </c>
      <c r="AJ22" s="75">
        <v>7869757.3600000003</v>
      </c>
      <c r="AK22" s="75">
        <v>8033200.5085599991</v>
      </c>
    </row>
    <row r="23" spans="1:37" ht="15" thickTop="1">
      <c r="A23" s="151" t="s">
        <v>308</v>
      </c>
      <c r="B23" s="199" t="s">
        <v>410</v>
      </c>
      <c r="C23" s="179">
        <v>0.13</v>
      </c>
      <c r="D23" s="179">
        <v>0.14030000000000001</v>
      </c>
      <c r="E23" s="179">
        <v>0.13700000000000001</v>
      </c>
      <c r="F23" s="179">
        <v>0.1381</v>
      </c>
      <c r="G23" s="179">
        <v>0.14180000000000001</v>
      </c>
      <c r="H23" s="179">
        <v>0.14080000000000001</v>
      </c>
      <c r="I23" s="179">
        <v>0.13720000000000002</v>
      </c>
      <c r="J23" s="179">
        <v>0.13450000000000001</v>
      </c>
      <c r="K23" s="179">
        <v>0.14460000000000001</v>
      </c>
      <c r="L23" s="179">
        <v>0.14560000000000001</v>
      </c>
      <c r="M23" s="179">
        <v>0.1429</v>
      </c>
      <c r="N23" s="179">
        <v>0.14399999999999999</v>
      </c>
      <c r="O23" s="179">
        <v>0.14280000000000001</v>
      </c>
      <c r="P23" s="179">
        <v>0.1401</v>
      </c>
      <c r="Q23" s="179">
        <v>0.1371</v>
      </c>
      <c r="R23" s="179">
        <v>0.13750000000000001</v>
      </c>
      <c r="S23" s="179">
        <v>0.13780000000000001</v>
      </c>
      <c r="T23" s="180">
        <v>0.13789999999999999</v>
      </c>
      <c r="U23" s="180">
        <v>0.1522</v>
      </c>
      <c r="V23" s="180">
        <v>0.14630000000000001</v>
      </c>
      <c r="W23" s="180">
        <v>0.1457</v>
      </c>
      <c r="X23" s="180">
        <v>0.1512</v>
      </c>
      <c r="Y23" s="180">
        <v>0.15060000000000001</v>
      </c>
      <c r="Z23" s="180">
        <v>0.15049999999999999</v>
      </c>
      <c r="AA23" s="180">
        <v>0.1474</v>
      </c>
      <c r="AB23" s="180">
        <v>0.15210000000000001</v>
      </c>
      <c r="AC23" s="180">
        <v>0.15790000000000001</v>
      </c>
      <c r="AD23" s="180">
        <v>0.1865</v>
      </c>
      <c r="AE23" s="180">
        <v>0.18809999999999999</v>
      </c>
      <c r="AF23" s="180">
        <v>0.18079999999999999</v>
      </c>
      <c r="AG23" s="180">
        <v>0.1757</v>
      </c>
      <c r="AH23" s="180">
        <v>0.1691</v>
      </c>
      <c r="AI23" s="180">
        <v>0.15743699999999999</v>
      </c>
      <c r="AJ23" s="180">
        <v>0.15210000000000001</v>
      </c>
      <c r="AK23" s="180">
        <v>0.14860000000000001</v>
      </c>
    </row>
    <row r="24" spans="1:37">
      <c r="A24" s="9" t="s">
        <v>611</v>
      </c>
      <c r="B24" s="197" t="s">
        <v>610</v>
      </c>
      <c r="R24" s="41">
        <v>6053900</v>
      </c>
      <c r="S24" s="41">
        <v>6042735.1849999996</v>
      </c>
      <c r="T24" s="104">
        <v>6163168.5290000001</v>
      </c>
      <c r="U24" s="104">
        <v>7163237.9519999996</v>
      </c>
      <c r="V24" s="104">
        <v>10334299</v>
      </c>
      <c r="W24" s="104">
        <v>10295798</v>
      </c>
      <c r="X24" s="104">
        <v>10509699.317</v>
      </c>
      <c r="Y24" s="104">
        <v>10743493.249056298</v>
      </c>
      <c r="Z24" s="104">
        <v>10713482</v>
      </c>
      <c r="AA24" s="104">
        <v>10800016</v>
      </c>
      <c r="AB24" s="104">
        <v>10940334</v>
      </c>
      <c r="AC24" s="104">
        <v>11270368</v>
      </c>
      <c r="AD24" s="104">
        <v>11445875</v>
      </c>
      <c r="AE24" s="104">
        <v>11737129.372</v>
      </c>
      <c r="AF24" s="104">
        <v>11634275</v>
      </c>
      <c r="AG24" s="104">
        <v>11487203</v>
      </c>
      <c r="AH24" s="104">
        <v>11303787</v>
      </c>
      <c r="AI24" s="104">
        <v>10838219.184</v>
      </c>
      <c r="AJ24" s="104">
        <v>10798069.255000001</v>
      </c>
      <c r="AK24" s="104">
        <v>10716727.836999999</v>
      </c>
    </row>
    <row r="25" spans="1:37">
      <c r="A25" s="151" t="s">
        <v>613</v>
      </c>
      <c r="B25" s="199" t="s">
        <v>612</v>
      </c>
      <c r="R25" s="41">
        <v>0.1081</v>
      </c>
      <c r="S25" s="41">
        <v>0.1082</v>
      </c>
      <c r="T25" s="180">
        <v>0.1081</v>
      </c>
      <c r="U25" s="180">
        <v>0.1232</v>
      </c>
      <c r="V25" s="180">
        <v>0.12379999999999999</v>
      </c>
      <c r="W25" s="180">
        <v>0.1232</v>
      </c>
      <c r="X25" s="180">
        <v>0.12839999999999999</v>
      </c>
      <c r="Y25" s="180">
        <v>0.1278</v>
      </c>
      <c r="Z25" s="180">
        <v>0.128</v>
      </c>
      <c r="AA25" s="180">
        <v>0.1244</v>
      </c>
      <c r="AB25" s="180">
        <v>0.129</v>
      </c>
      <c r="AC25" s="180">
        <v>0.13439999999999999</v>
      </c>
      <c r="AD25" s="180">
        <v>0.13550000000000001</v>
      </c>
      <c r="AE25" s="180">
        <v>0.13789999999999999</v>
      </c>
      <c r="AF25" s="180">
        <v>0.1328</v>
      </c>
      <c r="AG25" s="180">
        <v>0.1285</v>
      </c>
      <c r="AH25" s="180">
        <v>0.12330000000000001</v>
      </c>
      <c r="AI25" s="180">
        <v>0.113653</v>
      </c>
      <c r="AJ25" s="180">
        <v>0.10979999999999999</v>
      </c>
      <c r="AK25" s="180">
        <v>0.1067</v>
      </c>
    </row>
  </sheetData>
  <mergeCells count="2">
    <mergeCell ref="AL3:AM3"/>
    <mergeCell ref="AO3:AP3"/>
  </mergeCells>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6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tabColor rgb="FFB2E0B4"/>
    <pageSetUpPr fitToPage="1"/>
  </sheetPr>
  <dimension ref="A1:AP31"/>
  <sheetViews>
    <sheetView showGridLines="0" zoomScale="85" zoomScaleNormal="85" workbookViewId="0">
      <pane xSplit="2" topLeftCell="C1" activePane="topRight" state="frozen"/>
      <selection activeCell="C1" sqref="C1:C1048576"/>
      <selection pane="topRight" activeCell="C4" sqref="C4"/>
    </sheetView>
  </sheetViews>
  <sheetFormatPr defaultColWidth="10.28515625" defaultRowHeight="14.25" outlineLevelCol="1"/>
  <cols>
    <col min="1" max="1" width="40.7109375" style="2" customWidth="1"/>
    <col min="2" max="2" width="35.5703125" style="41" customWidth="1" outlineLevel="1"/>
    <col min="3" max="35" width="13.42578125" style="41" customWidth="1"/>
    <col min="36" max="37" width="13.42578125" style="2" customWidth="1"/>
    <col min="38" max="38" width="5.42578125" style="2" customWidth="1"/>
    <col min="39" max="39" width="5.85546875" style="2" bestFit="1" customWidth="1"/>
    <col min="40" max="40" width="2.28515625" style="2" customWidth="1"/>
    <col min="41" max="42" width="11.85546875" style="2" customWidth="1"/>
    <col min="43" max="16384" width="10.28515625" style="2"/>
  </cols>
  <sheetData>
    <row r="1" spans="1:42" s="1" customFormat="1">
      <c r="A1" s="43" t="s">
        <v>0</v>
      </c>
      <c r="B1" s="43" t="s">
        <v>1</v>
      </c>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2"/>
      <c r="AL1" s="2"/>
      <c r="AM1" s="2"/>
      <c r="AN1" s="2"/>
      <c r="AO1" s="2"/>
      <c r="AP1" s="2"/>
    </row>
    <row r="2" spans="1:42">
      <c r="AJ2" s="41"/>
    </row>
    <row r="3" spans="1:42" ht="15">
      <c r="A3" s="13" t="s">
        <v>309</v>
      </c>
      <c r="B3" s="13" t="s">
        <v>310</v>
      </c>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L3" s="377"/>
      <c r="AM3" s="377"/>
    </row>
    <row r="4" spans="1:42" ht="30.2" customHeight="1">
      <c r="A4" s="31" t="s">
        <v>311</v>
      </c>
      <c r="B4" s="31" t="s">
        <v>312</v>
      </c>
      <c r="C4" s="8">
        <v>44834</v>
      </c>
      <c r="D4" s="8">
        <v>44742</v>
      </c>
      <c r="E4" s="8">
        <v>44651</v>
      </c>
      <c r="F4" s="8">
        <v>44561</v>
      </c>
      <c r="G4" s="8">
        <v>44469</v>
      </c>
      <c r="H4" s="8">
        <v>44377</v>
      </c>
      <c r="I4" s="8">
        <v>44286</v>
      </c>
      <c r="J4" s="8">
        <v>44196</v>
      </c>
      <c r="K4" s="8">
        <v>44104</v>
      </c>
      <c r="L4" s="8">
        <v>44012</v>
      </c>
      <c r="M4" s="8">
        <v>43921</v>
      </c>
      <c r="N4" s="8">
        <v>43830</v>
      </c>
      <c r="O4" s="8">
        <v>43738</v>
      </c>
      <c r="P4" s="8">
        <v>43646</v>
      </c>
      <c r="Q4" s="8">
        <v>43555</v>
      </c>
      <c r="R4" s="8">
        <v>43465</v>
      </c>
      <c r="S4" s="8">
        <v>43373</v>
      </c>
      <c r="T4" s="8">
        <v>43281</v>
      </c>
      <c r="U4" s="8" t="s">
        <v>428</v>
      </c>
      <c r="V4" s="8" t="s">
        <v>426</v>
      </c>
      <c r="W4" s="8" t="s">
        <v>422</v>
      </c>
      <c r="X4" s="8" t="s">
        <v>418</v>
      </c>
      <c r="Y4" s="8" t="s">
        <v>416</v>
      </c>
      <c r="Z4" s="8" t="s">
        <v>414</v>
      </c>
      <c r="AA4" s="8" t="s">
        <v>407</v>
      </c>
      <c r="AB4" s="8" t="s">
        <v>397</v>
      </c>
      <c r="AC4" s="8" t="s">
        <v>380</v>
      </c>
      <c r="AD4" s="8" t="s">
        <v>360</v>
      </c>
      <c r="AE4" s="8" t="s">
        <v>349</v>
      </c>
      <c r="AF4" s="8" t="s">
        <v>6</v>
      </c>
      <c r="AG4" s="8" t="s">
        <v>7</v>
      </c>
      <c r="AH4" s="8" t="s">
        <v>8</v>
      </c>
      <c r="AI4" s="8" t="s">
        <v>9</v>
      </c>
      <c r="AJ4" s="8" t="s">
        <v>10</v>
      </c>
      <c r="AK4" s="8" t="s">
        <v>11</v>
      </c>
    </row>
    <row r="5" spans="1:42">
      <c r="A5" s="9" t="s">
        <v>313</v>
      </c>
      <c r="B5" s="262" t="s">
        <v>314</v>
      </c>
      <c r="C5" s="140">
        <v>2.2609903047415201E-2</v>
      </c>
      <c r="D5" s="140">
        <v>9.5839638567389154E-2</v>
      </c>
      <c r="E5" s="140">
        <v>9.9646952589249188E-2</v>
      </c>
      <c r="F5" s="140">
        <v>1.4730064561076384E-2</v>
      </c>
      <c r="G5" s="140">
        <v>4.9617797054555844E-2</v>
      </c>
      <c r="H5" s="141">
        <v>4.9330812863220837E-2</v>
      </c>
      <c r="I5" s="140">
        <v>5.5111130058191002E-2</v>
      </c>
      <c r="J5" s="140">
        <v>6.3358265255528678E-2</v>
      </c>
      <c r="K5" s="140">
        <v>6.595416018309315E-2</v>
      </c>
      <c r="L5" s="140">
        <v>5.9283457107680661E-2</v>
      </c>
      <c r="M5" s="140">
        <v>4.124914894152739E-2</v>
      </c>
      <c r="N5" s="140">
        <v>5.6523003497713969E-2</v>
      </c>
      <c r="O5" s="140">
        <v>6.089361627092859E-2</v>
      </c>
      <c r="P5" s="140">
        <v>7.0624843080532268E-2</v>
      </c>
      <c r="Q5" s="140">
        <v>6.0850004537363972E-2</v>
      </c>
      <c r="R5" s="140">
        <v>4.8428411517516819E-2</v>
      </c>
      <c r="S5" s="140">
        <v>6.3945813808971588E-2</v>
      </c>
      <c r="T5" s="140">
        <v>5.8621728414887955E-2</v>
      </c>
      <c r="U5" s="140">
        <v>5.3025078296965379E-2</v>
      </c>
      <c r="V5" s="140">
        <v>4.3950702530548037E-2</v>
      </c>
      <c r="W5" s="140">
        <v>4.8679691316910828E-2</v>
      </c>
      <c r="X5" s="140">
        <v>3.8570043759170163E-2</v>
      </c>
      <c r="Y5" s="140">
        <v>2.5509085189676792E-2</v>
      </c>
      <c r="Z5" s="140">
        <v>1.222878812009669E-2</v>
      </c>
      <c r="AA5" s="141">
        <v>1.579301479360912E-2</v>
      </c>
      <c r="AB5" s="141">
        <f>'(1)'!AB30*2/AVERAGE('(7)'!AB56:$AD56)</f>
        <v>2.0455875700126698E-2</v>
      </c>
      <c r="AC5" s="141">
        <f>'(1)'!AC30*4/AVERAGE('(7)'!AC56:$AD56)</f>
        <v>1.9803646825886024E-2</v>
      </c>
      <c r="AD5" s="141">
        <f>'(1)'!AD30*4/4/AVERAGE('(7)'!AD56:$AH56)</f>
        <v>2.4690223414482004E-3</v>
      </c>
      <c r="AE5" s="141">
        <f>'(1)'!AE30*4/3/AVERAGE('(7)'!AE56:$AH56)</f>
        <v>1.5035504621973363E-2</v>
      </c>
      <c r="AF5" s="141">
        <f>'(1)'!AF30*2/AVERAGE('(7)'!AF56:$AH56)</f>
        <v>7.3909806483039592E-3</v>
      </c>
      <c r="AG5" s="141">
        <f>'(1)'!AG30*4/AVERAGE('(7)'!AG56:$AH56)</f>
        <v>1.3949450060517126E-2</v>
      </c>
      <c r="AH5" s="140">
        <f>'(1)'!AH30/AVERAGE('(7)'!AH56:$AL56)</f>
        <v>3.5506660659671577E-2</v>
      </c>
      <c r="AI5" s="140">
        <f>'(1)'!AI30*4/3/AVERAGE('(7)'!AI56:$AL56)</f>
        <v>6.1868060638562768E-2</v>
      </c>
      <c r="AJ5" s="140">
        <f>'(1)'!AJ30*2/AVERAGE('(7)'!AJ56:$AL56)</f>
        <v>5.8588957496932798E-2</v>
      </c>
      <c r="AK5" s="140">
        <f>'(1)'!AK30*4/AVERAGE('(7)'!AK56:$AL56)</f>
        <v>5.0566283640680665E-2</v>
      </c>
    </row>
    <row r="6" spans="1:42">
      <c r="A6" s="9" t="s">
        <v>315</v>
      </c>
      <c r="B6" s="262" t="s">
        <v>316</v>
      </c>
      <c r="C6" s="140">
        <v>1.8080126197497831E-3</v>
      </c>
      <c r="D6" s="140">
        <v>7.8598035087341089E-3</v>
      </c>
      <c r="E6" s="140">
        <v>8.3502587565696725E-3</v>
      </c>
      <c r="F6" s="140">
        <v>1.4101833794154175E-3</v>
      </c>
      <c r="G6" s="140">
        <v>4.8762999087878546E-3</v>
      </c>
      <c r="H6" s="141">
        <v>4.8958094999477439E-3</v>
      </c>
      <c r="I6" s="140">
        <v>5.5037767071516959E-3</v>
      </c>
      <c r="J6" s="140">
        <v>6.2996182315189749E-3</v>
      </c>
      <c r="K6" s="140">
        <v>6.5375882768569033E-3</v>
      </c>
      <c r="L6" s="140">
        <v>5.9164817198070251E-3</v>
      </c>
      <c r="M6" s="140">
        <v>4.1698678769960555E-3</v>
      </c>
      <c r="N6" s="140">
        <v>5.6714291833251957E-3</v>
      </c>
      <c r="O6" s="140">
        <v>6.0921008289585793E-3</v>
      </c>
      <c r="P6" s="140">
        <v>7.0033386543166369E-3</v>
      </c>
      <c r="Q6" s="140">
        <v>5.9339119602203434E-3</v>
      </c>
      <c r="R6" s="140">
        <v>4.541299399210403E-3</v>
      </c>
      <c r="S6" s="140">
        <v>5.9197363389355464E-3</v>
      </c>
      <c r="T6" s="140">
        <v>5.2382891875257494E-3</v>
      </c>
      <c r="U6" s="140">
        <v>4.7256813203888056E-3</v>
      </c>
      <c r="V6" s="140">
        <v>3.8791255024017901E-3</v>
      </c>
      <c r="W6" s="140">
        <v>4.2730728529509982E-3</v>
      </c>
      <c r="X6" s="140">
        <v>3.3568529146086172E-3</v>
      </c>
      <c r="Y6" s="140">
        <v>2.1994181462448512E-3</v>
      </c>
      <c r="Z6" s="140">
        <v>1.1212503399528622E-3</v>
      </c>
      <c r="AA6" s="141">
        <v>1.4762456721403134E-3</v>
      </c>
      <c r="AB6" s="141">
        <f>'(1)'!AB30*2/AVERAGE('(7)'!AB26:$AD26)</f>
        <v>1.926135761818832E-3</v>
      </c>
      <c r="AC6" s="141">
        <f>'(1)'!AC30*4/AVERAGE('(7)'!AC26:$AD26)</f>
        <v>1.9001323065498067E-3</v>
      </c>
      <c r="AD6" s="141">
        <f>'(1)'!AD30*4/4/AVERAGE('(7)'!AD26:$AH26)</f>
        <v>2.4619245942999964E-4</v>
      </c>
      <c r="AE6" s="141">
        <f>'(1)'!AE30*4/3/AVERAGE('(7)'!AE26:$AH26)</f>
        <v>1.5176064605932121E-3</v>
      </c>
      <c r="AF6" s="141">
        <f>'(1)'!AF30*2/AVERAGE('(7)'!AF26:$AH26)</f>
        <v>7.4769762113678976E-4</v>
      </c>
      <c r="AG6" s="141">
        <f>'(1)'!AG30*4/AVERAGE('(7)'!AG26:$AH26)</f>
        <v>1.4468917779821516E-3</v>
      </c>
      <c r="AH6" s="140">
        <f>'(1)'!AH30/AVERAGE('(7)'!AH26:$AL26)</f>
        <v>3.6053821134577504E-3</v>
      </c>
      <c r="AI6" s="140">
        <f>'(1)'!AI30*4/3/AVERAGE('(7)'!AI26:$AL26)</f>
        <v>6.264009963547733E-3</v>
      </c>
      <c r="AJ6" s="140">
        <f>'(1)'!AJ30*2/AVERAGE('(7)'!AJ26:$AL26)</f>
        <v>5.879379090358754E-3</v>
      </c>
      <c r="AK6" s="140">
        <f>'(1)'!AK30*4/AVERAGE('(7)'!AK26:$AL26)</f>
        <v>4.9632658507228694E-3</v>
      </c>
    </row>
    <row r="7" spans="1:42">
      <c r="A7" s="9" t="s">
        <v>317</v>
      </c>
      <c r="B7" s="262" t="s">
        <v>318</v>
      </c>
      <c r="C7" s="140">
        <v>2.4124200930652196E-2</v>
      </c>
      <c r="D7" s="140">
        <v>3.1596789142681637E-2</v>
      </c>
      <c r="E7" s="140">
        <v>3.0153423219290688E-2</v>
      </c>
      <c r="F7" s="140">
        <v>2.5123961724510889E-2</v>
      </c>
      <c r="G7" s="140">
        <v>2.4681805864883451E-2</v>
      </c>
      <c r="H7" s="141">
        <v>2.4677779551258345E-2</v>
      </c>
      <c r="I7" s="140">
        <v>2.4605628834974129E-2</v>
      </c>
      <c r="J7" s="140">
        <v>2.6295732656955784E-2</v>
      </c>
      <c r="K7" s="140">
        <v>2.6730194511666163E-2</v>
      </c>
      <c r="L7" s="140">
        <v>2.7867255499381762E-2</v>
      </c>
      <c r="M7" s="140">
        <v>2.9367647217372249E-2</v>
      </c>
      <c r="N7" s="140">
        <v>2.9236322898099482E-2</v>
      </c>
      <c r="O7" s="140">
        <v>2.9180555887949416E-2</v>
      </c>
      <c r="P7" s="140">
        <v>2.8947260103571498E-2</v>
      </c>
      <c r="Q7" s="140">
        <v>2.8290264283365087E-2</v>
      </c>
      <c r="R7" s="140">
        <v>2.6549459679907867E-2</v>
      </c>
      <c r="S7" s="140">
        <v>2.6922915438371092E-2</v>
      </c>
      <c r="T7" s="140">
        <v>2.6260465447763909E-2</v>
      </c>
      <c r="U7" s="140">
        <v>2.4879364532504483E-2</v>
      </c>
      <c r="V7" s="140">
        <v>2.672111097326715E-2</v>
      </c>
      <c r="W7" s="140">
        <v>2.6910875776028499E-2</v>
      </c>
      <c r="X7" s="140">
        <v>2.6356155046773078E-2</v>
      </c>
      <c r="Y7" s="140">
        <v>2.5951555290025789E-2</v>
      </c>
      <c r="Z7" s="140">
        <v>2.6640301207462906E-2</v>
      </c>
      <c r="AA7" s="141">
        <v>2.6882438422748761E-2</v>
      </c>
      <c r="AB7" s="141">
        <f>'(1)'!AB8*2/AVERAGE('(7)'!AB26:$AD26)</f>
        <v>2.6697919928033085E-2</v>
      </c>
      <c r="AC7" s="141">
        <f>'(1)'!AC8*4/AVERAGE('(7)'!AC26:$AD26)</f>
        <v>2.6462738175283013E-2</v>
      </c>
      <c r="AD7" s="141">
        <f>'(1)'!AD8*4/4/AVERAGE('(7)'!AD26:$AH26)</f>
        <v>2.6348075214828154E-2</v>
      </c>
      <c r="AE7" s="141">
        <f>'(1)'!AE8*4/3/AVERAGE('(7)'!AE26:$AH26)</f>
        <v>2.597304773454627E-2</v>
      </c>
      <c r="AF7" s="141">
        <f>'(1)'!AF8*4/2/AVERAGE('(7)'!AF26:$AH26)</f>
        <v>2.4809340361486579E-2</v>
      </c>
      <c r="AG7" s="141">
        <f>'(1)'!AG8*4/AVERAGE('(7)'!AG26:$AH26)</f>
        <v>2.5286317690078542E-2</v>
      </c>
      <c r="AH7" s="140">
        <f>'(1)'!AH8/AVERAGE('(7)'!AH26:$AL26)</f>
        <v>2.9209678487919284E-2</v>
      </c>
      <c r="AI7" s="140">
        <f>'(1)'!AI8*4/3/AVERAGE('(7)'!AI26:$AL26)</f>
        <v>2.978525005723022E-2</v>
      </c>
      <c r="AJ7" s="140">
        <f>'(1)'!AJ8*2/AVERAGE('(7)'!AJ26:$AL26)</f>
        <v>2.9631804006391139E-2</v>
      </c>
      <c r="AK7" s="140">
        <f>'(1)'!AK8*4/AVERAGE('(7)'!AK26:$AL26)</f>
        <v>3.0085587927070969E-2</v>
      </c>
    </row>
    <row r="8" spans="1:42">
      <c r="A8" s="9" t="s">
        <v>319</v>
      </c>
      <c r="B8" s="262" t="s">
        <v>320</v>
      </c>
      <c r="C8" s="140">
        <v>0.62898498934693214</v>
      </c>
      <c r="D8" s="140">
        <v>0.53582962490377417</v>
      </c>
      <c r="E8" s="140">
        <v>0.5278938056232495</v>
      </c>
      <c r="F8" s="140">
        <v>0.52888190421098313</v>
      </c>
      <c r="G8" s="140">
        <v>0.52271690091706968</v>
      </c>
      <c r="H8" s="141">
        <v>0.53868578947185464</v>
      </c>
      <c r="I8" s="140">
        <v>0.57774413546791181</v>
      </c>
      <c r="J8" s="140">
        <v>0.53256661256679794</v>
      </c>
      <c r="K8" s="140">
        <v>0.53423569524942016</v>
      </c>
      <c r="L8" s="140">
        <v>0.54607626760975703</v>
      </c>
      <c r="M8" s="140">
        <v>0.6112206957976436</v>
      </c>
      <c r="N8" s="140">
        <v>0.64218366056580423</v>
      </c>
      <c r="O8" s="140">
        <v>0.63600642108384797</v>
      </c>
      <c r="P8" s="140">
        <v>0.62624953649092296</v>
      </c>
      <c r="Q8" s="140">
        <v>0.64949358629996989</v>
      </c>
      <c r="R8" s="140">
        <v>0.62308677851536876</v>
      </c>
      <c r="S8" s="140">
        <v>0.60802014938168158</v>
      </c>
      <c r="T8" s="140">
        <v>0.63742298988042534</v>
      </c>
      <c r="U8" s="140">
        <v>0.64316899988389931</v>
      </c>
      <c r="V8" s="140">
        <v>0.62349498141677606</v>
      </c>
      <c r="W8" s="140">
        <v>0.61127044081725634</v>
      </c>
      <c r="X8" s="140">
        <v>0.63855309638495528</v>
      </c>
      <c r="Y8" s="140">
        <v>0.66757949139565909</v>
      </c>
      <c r="Z8" s="140">
        <v>0.7124230982354115</v>
      </c>
      <c r="AA8" s="141">
        <v>0.71138154107507312</v>
      </c>
      <c r="AB8" s="141">
        <f>-('(1)'!AB22+'(1)'!AB23)/('(1)'!AB8+'(1)'!AB12+'(1)'!AB14+'(1)'!AB15+'(1)'!AB16+'(1)'!AB17+'(1)'!AB19+'(1)'!AB24)</f>
        <v>0.71977665316782069</v>
      </c>
      <c r="AC8" s="141">
        <f>-('(1)'!AC22+'(1)'!AC23)/('(1)'!AC8+'(1)'!AC12+'(1)'!AC14+'(1)'!AC15+'(1)'!AC16+'(1)'!AC17+'(1)'!AC19+'(1)'!AC24)</f>
        <v>0.73156392169013995</v>
      </c>
      <c r="AD8" s="141">
        <f>-('(1)'!AD22+'(1)'!AD23)/('(1)'!AD8+'(1)'!AD12+'(1)'!AD14+'(1)'!AD15+'(1)'!AD16+'(1)'!AD17+'(1)'!AD19+'(1)'!AD24)</f>
        <v>0.83820489648212959</v>
      </c>
      <c r="AE8" s="141">
        <f>-('(1)'!AE22+'(1)'!AE23)/('(1)'!AE8+'(1)'!AE12+'(1)'!AE14+'(1)'!AE15+'(1)'!AE16+'(1)'!AE17+'(1)'!AE19+'(1)'!AE24)</f>
        <v>0.78551335165968739</v>
      </c>
      <c r="AF8" s="141">
        <f>-('(1)'!AF22+'(1)'!AF23)/('(1)'!AF8+'(1)'!AF12+'(1)'!AF14+'(1)'!AF15+'(1)'!AF16+'(1)'!AF17+'(1)'!AF19+'(1)'!AF24)</f>
        <v>0.81404032510890778</v>
      </c>
      <c r="AG8" s="141">
        <f>-('(1)'!AG22+'(1)'!AG23)/('(1)'!AG8+'(1)'!AG12+'(1)'!AG14+'(1)'!AG15+'(1)'!AG16+'(1)'!AG17+'(1)'!AG19+'(1)'!AG24)</f>
        <v>0.78994516696151229</v>
      </c>
      <c r="AH8" s="140">
        <f>-('(1)'!AH22+'(1)'!AH23)/('(1)'!AH8+'(1)'!AH12+'(1)'!AH14+'(1)'!AH15+'(1)'!AH16+'(1)'!AH17+'(1)'!AH19+'(1)'!AH24)</f>
        <v>0.6783361457049627</v>
      </c>
      <c r="AI8" s="140">
        <f>-('(1)'!AI22+'(1)'!AI23)/('(1)'!AI8+'(1)'!AI12+'(1)'!AI14+'(1)'!AI15+'(1)'!AI16+'(1)'!AI17+'(1)'!AI19+'(1)'!AI24)</f>
        <v>0.66510489535133688</v>
      </c>
      <c r="AJ8" s="140">
        <f>-('(1)'!AJ22+'(1)'!AJ23)/('(1)'!AJ8+'(1)'!AJ12+'(1)'!AJ14+'(1)'!AJ15+'(1)'!AJ16+'(1)'!AJ17+'(1)'!AJ19+'(1)'!AJ24)</f>
        <v>0.66880723774399131</v>
      </c>
      <c r="AK8" s="140">
        <f>-('(1)'!AK22+'(1)'!AK23)/('(1)'!AK8+'(1)'!AK12+'(1)'!AK14+'(1)'!AK15+'(1)'!AK16+'(1)'!AK17+'(1)'!AK19+'(1)'!AK24)</f>
        <v>0.69021357401243189</v>
      </c>
    </row>
    <row r="9" spans="1:42">
      <c r="A9" s="9" t="s">
        <v>545</v>
      </c>
      <c r="B9" s="262" t="s">
        <v>544</v>
      </c>
      <c r="C9" s="142">
        <v>-3.1767528485756821E-3</v>
      </c>
      <c r="D9" s="142">
        <v>-3.6500461194632658E-3</v>
      </c>
      <c r="E9" s="142">
        <v>-3.5799564140853216E-3</v>
      </c>
      <c r="F9" s="142">
        <v>-3.2388784147760327E-3</v>
      </c>
      <c r="G9" s="142">
        <v>-3.179289024561608E-3</v>
      </c>
      <c r="H9" s="142">
        <v>-3.3368198027791504E-3</v>
      </c>
      <c r="I9" s="142">
        <v>-3.1250826844158109E-3</v>
      </c>
      <c r="J9" s="142">
        <v>-7.7807386374037424E-3</v>
      </c>
      <c r="K9" s="142">
        <v>-8.5173088139693497E-3</v>
      </c>
      <c r="L9" s="142">
        <v>-1.037524117278984E-2</v>
      </c>
      <c r="M9" s="142">
        <v>-1.0390514490470681E-2</v>
      </c>
      <c r="N9" s="142">
        <v>-5.9080566956100523E-3</v>
      </c>
      <c r="O9" s="142">
        <v>-6.0816847599103364E-3</v>
      </c>
      <c r="P9" s="142">
        <v>-5.506512869260875E-3</v>
      </c>
      <c r="Q9" s="142">
        <v>-4.990734395047389E-3</v>
      </c>
      <c r="R9" s="142">
        <v>-9.5974823654035972E-3</v>
      </c>
      <c r="S9" s="142">
        <v>-5.3982281833904787E-3</v>
      </c>
      <c r="T9" s="142">
        <v>-4.3431714554062811E-3</v>
      </c>
      <c r="U9" s="142">
        <v>-4.5906420023405069E-3</v>
      </c>
      <c r="V9" s="142">
        <v>-6.110861521932835E-3</v>
      </c>
      <c r="W9" s="142">
        <v>-6.0194860821508808E-3</v>
      </c>
      <c r="X9" s="142">
        <v>-6.0828218861177256E-3</v>
      </c>
      <c r="Y9" s="142">
        <v>-5.893325962021698E-3</v>
      </c>
      <c r="Z9" s="142">
        <v>-7.0528026818667518E-3</v>
      </c>
      <c r="AA9" s="346">
        <v>-6.6869450362953137E-3</v>
      </c>
      <c r="AB9" s="346">
        <v>-5.9358240107920558E-3</v>
      </c>
      <c r="AC9" s="346">
        <v>-5.5695517932165704E-3</v>
      </c>
      <c r="AD9" s="346">
        <v>-6.7731184282121999E-3</v>
      </c>
      <c r="AE9" s="346">
        <v>-7.1919955249582831E-3</v>
      </c>
      <c r="AF9" s="346">
        <v>-6.9849670367788793E-3</v>
      </c>
      <c r="AG9" s="346">
        <v>-7.017251255260812E-3</v>
      </c>
      <c r="AH9" s="142">
        <v>-1.0522149851918216E-2</v>
      </c>
      <c r="AI9" s="142">
        <v>-7.1008885516169046E-3</v>
      </c>
      <c r="AJ9" s="142">
        <v>-7.7981029407864829E-3</v>
      </c>
      <c r="AK9" s="142">
        <v>-8.3669424747180882E-3</v>
      </c>
    </row>
    <row r="10" spans="1:42">
      <c r="A10" s="9" t="s">
        <v>369</v>
      </c>
      <c r="B10" s="262" t="s">
        <v>358</v>
      </c>
      <c r="C10" s="34">
        <v>0.81552349329201956</v>
      </c>
      <c r="D10" s="34">
        <v>0.84302090231182192</v>
      </c>
      <c r="E10" s="34">
        <v>0.83464671949383062</v>
      </c>
      <c r="F10" s="34">
        <v>0.85452412597028804</v>
      </c>
      <c r="G10" s="34">
        <v>0.84378961713315093</v>
      </c>
      <c r="H10" s="34">
        <v>0.83347116131439281</v>
      </c>
      <c r="I10" s="34">
        <v>0.81293523589134942</v>
      </c>
      <c r="J10" s="34">
        <v>0.83993640981504214</v>
      </c>
      <c r="K10" s="34">
        <v>0.79682178527961545</v>
      </c>
      <c r="L10" s="34">
        <v>0.81131383484234565</v>
      </c>
      <c r="M10" s="34">
        <v>0.88333361243403208</v>
      </c>
      <c r="N10" s="34">
        <v>0.85692288513108683</v>
      </c>
      <c r="O10" s="34">
        <v>0.89102808019174096</v>
      </c>
      <c r="P10" s="34">
        <v>0.88380953586383115</v>
      </c>
      <c r="Q10" s="34">
        <v>0.86699238641095944</v>
      </c>
      <c r="R10" s="34">
        <v>0.84198316197682466</v>
      </c>
      <c r="S10" s="34">
        <v>1.0485343886332532</v>
      </c>
      <c r="T10" s="34">
        <v>1.0125309715238793</v>
      </c>
      <c r="U10" s="34">
        <v>0.97306526148521522</v>
      </c>
      <c r="V10" s="34">
        <v>0.96562380037792861</v>
      </c>
      <c r="W10" s="34">
        <v>1.0540087628799779</v>
      </c>
      <c r="X10" s="34">
        <v>1.0511508829078657</v>
      </c>
      <c r="Y10" s="34">
        <v>1.0344432474879988</v>
      </c>
      <c r="Z10" s="34">
        <v>1.0365983346330054</v>
      </c>
      <c r="AA10" s="347">
        <v>1.0658684211157543</v>
      </c>
      <c r="AB10" s="347">
        <v>1.0800893639134592</v>
      </c>
      <c r="AC10" s="347">
        <v>1.1533403910944258</v>
      </c>
      <c r="AD10" s="347">
        <v>1.1802602317001787</v>
      </c>
      <c r="AE10" s="347">
        <v>1.199027949508805</v>
      </c>
      <c r="AF10" s="347">
        <v>1.1872566688401029</v>
      </c>
      <c r="AG10" s="347">
        <v>0.99872390310822767</v>
      </c>
      <c r="AH10" s="347">
        <v>0.9711285154217687</v>
      </c>
      <c r="AI10" s="347">
        <v>1.0266540108391196</v>
      </c>
      <c r="AJ10" s="347">
        <v>1.0235750720490218</v>
      </c>
      <c r="AK10" s="347">
        <v>0.97485588036234283</v>
      </c>
    </row>
    <row r="11" spans="1:42" ht="25.5">
      <c r="A11" s="9" t="s">
        <v>527</v>
      </c>
      <c r="B11" s="262" t="s">
        <v>528</v>
      </c>
      <c r="C11" s="140">
        <v>0.76861180476443014</v>
      </c>
      <c r="D11" s="140">
        <v>0.79063240534945589</v>
      </c>
      <c r="E11" s="140">
        <v>0.78546088763916477</v>
      </c>
      <c r="F11" s="140">
        <v>0.8016603914021242</v>
      </c>
      <c r="G11" s="140">
        <v>0.79622833623314726</v>
      </c>
      <c r="H11" s="140">
        <v>0.78756848099684607</v>
      </c>
      <c r="I11" s="140">
        <v>0.77054313363064197</v>
      </c>
      <c r="J11" s="140">
        <v>0.7919158135133898</v>
      </c>
      <c r="K11" s="140">
        <v>0.77825128674698318</v>
      </c>
      <c r="L11" s="140">
        <v>0.79106902431177506</v>
      </c>
      <c r="M11" s="140">
        <v>0.85056773832276589</v>
      </c>
      <c r="N11" s="140">
        <v>0.82214224715177087</v>
      </c>
      <c r="O11" s="140">
        <v>0.85493693681098615</v>
      </c>
      <c r="P11" s="140">
        <v>0.84729699898865196</v>
      </c>
      <c r="Q11" s="140">
        <v>0.83450395475062822</v>
      </c>
      <c r="R11" s="140">
        <v>0.8126567382354124</v>
      </c>
      <c r="S11" s="140">
        <v>0.92769633642339488</v>
      </c>
      <c r="T11" s="140">
        <v>0.90507352198422808</v>
      </c>
      <c r="U11" s="140">
        <v>0.9316855609533401</v>
      </c>
      <c r="V11" s="140">
        <v>0.87218432234687582</v>
      </c>
      <c r="W11" s="140">
        <v>0.94032782835091266</v>
      </c>
      <c r="X11" s="140">
        <v>0.94137696165709872</v>
      </c>
      <c r="Y11" s="140">
        <v>0.92447114307634837</v>
      </c>
      <c r="Z11" s="140">
        <v>0.90352444876854221</v>
      </c>
      <c r="AA11" s="141">
        <v>0.93632435150673898</v>
      </c>
      <c r="AB11" s="141">
        <v>0.92230392171639841</v>
      </c>
      <c r="AC11" s="141">
        <v>0.96628234779310029</v>
      </c>
      <c r="AD11" s="141">
        <v>0.98194421449284841</v>
      </c>
      <c r="AE11" s="141">
        <v>1.0081769298740504</v>
      </c>
      <c r="AF11" s="141">
        <v>0.97540491074286817</v>
      </c>
      <c r="AG11" s="141">
        <v>0.90879674295750668</v>
      </c>
      <c r="AH11" s="141">
        <v>0.88208049410550848</v>
      </c>
      <c r="AI11" s="141">
        <v>0.90353699435599266</v>
      </c>
      <c r="AJ11" s="141">
        <v>0.90882637050896442</v>
      </c>
      <c r="AK11" s="141">
        <v>0.89139123308409374</v>
      </c>
    </row>
    <row r="12" spans="1:42" ht="54" customHeight="1">
      <c r="A12" s="143" t="s">
        <v>543</v>
      </c>
      <c r="B12" s="302" t="s">
        <v>546</v>
      </c>
      <c r="AH12" s="88"/>
    </row>
    <row r="13" spans="1:42" ht="42.75">
      <c r="A13" s="143" t="s">
        <v>529</v>
      </c>
      <c r="B13" s="300" t="s">
        <v>530</v>
      </c>
      <c r="AH13" s="88"/>
    </row>
    <row r="14" spans="1:42">
      <c r="AH14" s="88"/>
    </row>
    <row r="15" spans="1:42">
      <c r="AH15" s="88"/>
    </row>
    <row r="17" spans="1:38">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row>
    <row r="18" spans="1:38">
      <c r="C18" s="185"/>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row>
    <row r="19" spans="1:38" ht="18">
      <c r="A19" s="201" t="s">
        <v>424</v>
      </c>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row>
    <row r="20" spans="1:38">
      <c r="AJ20" s="41"/>
      <c r="AK20" s="41"/>
    </row>
    <row r="21" spans="1:38">
      <c r="A21" s="13" t="s">
        <v>309</v>
      </c>
      <c r="B21" s="13" t="s">
        <v>310</v>
      </c>
    </row>
    <row r="22" spans="1:38" ht="30.6" customHeight="1">
      <c r="A22" s="230" t="s">
        <v>311</v>
      </c>
      <c r="B22" s="230" t="s">
        <v>312</v>
      </c>
      <c r="C22" s="194" t="s">
        <v>11</v>
      </c>
      <c r="D22" s="194" t="s">
        <v>10</v>
      </c>
      <c r="E22" s="194" t="s">
        <v>9</v>
      </c>
      <c r="F22" s="194" t="s">
        <v>8</v>
      </c>
      <c r="G22" s="194" t="s">
        <v>7</v>
      </c>
      <c r="H22" s="194" t="s">
        <v>6</v>
      </c>
      <c r="I22" s="194" t="s">
        <v>349</v>
      </c>
      <c r="J22" s="194" t="s">
        <v>360</v>
      </c>
      <c r="K22" s="194" t="s">
        <v>380</v>
      </c>
      <c r="L22" s="194" t="s">
        <v>397</v>
      </c>
      <c r="M22" s="194" t="s">
        <v>407</v>
      </c>
      <c r="N22" s="194" t="s">
        <v>414</v>
      </c>
      <c r="O22" s="194" t="s">
        <v>416</v>
      </c>
      <c r="P22" s="194" t="s">
        <v>418</v>
      </c>
      <c r="Q22" s="194" t="s">
        <v>422</v>
      </c>
      <c r="R22" s="194">
        <v>43100</v>
      </c>
      <c r="S22" s="194" t="s">
        <v>428</v>
      </c>
      <c r="T22" s="194">
        <v>43281</v>
      </c>
      <c r="U22" s="194">
        <v>43373</v>
      </c>
      <c r="V22" s="194">
        <v>43464</v>
      </c>
      <c r="W22" s="194">
        <v>43555</v>
      </c>
      <c r="X22" s="194">
        <v>43646</v>
      </c>
      <c r="Y22" s="194">
        <v>43738</v>
      </c>
      <c r="Z22" s="194">
        <v>43830</v>
      </c>
      <c r="AA22" s="194">
        <v>43921</v>
      </c>
      <c r="AB22" s="194">
        <v>44012</v>
      </c>
      <c r="AC22" s="194">
        <v>44104</v>
      </c>
      <c r="AD22" s="194">
        <v>44196</v>
      </c>
      <c r="AE22" s="194">
        <v>44286</v>
      </c>
      <c r="AF22" s="194">
        <v>44377</v>
      </c>
      <c r="AG22" s="194">
        <v>44469</v>
      </c>
      <c r="AH22" s="194">
        <v>44561</v>
      </c>
      <c r="AI22" s="194">
        <v>44651</v>
      </c>
      <c r="AJ22" s="194">
        <v>44742</v>
      </c>
      <c r="AK22" s="194">
        <v>44834</v>
      </c>
    </row>
    <row r="23" spans="1:38">
      <c r="A23" s="9" t="s">
        <v>313</v>
      </c>
      <c r="B23" s="197" t="s">
        <v>314</v>
      </c>
      <c r="C23" s="140">
        <v>5.0566283640680665E-2</v>
      </c>
      <c r="D23" s="140">
        <v>5.8588957496932798E-2</v>
      </c>
      <c r="E23" s="140">
        <v>6.1868060638562768E-2</v>
      </c>
      <c r="F23" s="140">
        <v>3.5506660659671577E-2</v>
      </c>
      <c r="G23" s="140">
        <v>1.3949450060517126E-2</v>
      </c>
      <c r="H23" s="140">
        <v>7.3909806483039592E-3</v>
      </c>
      <c r="I23" s="140">
        <v>1.5035504621973363E-2</v>
      </c>
      <c r="J23" s="140">
        <v>2.4690223414482004E-3</v>
      </c>
      <c r="K23" s="140">
        <v>1.9803646825886024E-2</v>
      </c>
      <c r="L23" s="140">
        <v>2.0455875700126698E-2</v>
      </c>
      <c r="M23" s="140">
        <v>1.579301479360912E-2</v>
      </c>
      <c r="N23" s="140">
        <v>1.222878812009669E-2</v>
      </c>
      <c r="O23" s="140">
        <v>2.5509085189676792E-2</v>
      </c>
      <c r="P23" s="140">
        <v>3.8570043759170163E-2</v>
      </c>
      <c r="Q23" s="140">
        <v>4.8679691316910828E-2</v>
      </c>
      <c r="R23" s="140">
        <v>4.3950702530548037E-2</v>
      </c>
      <c r="S23" s="140">
        <v>5.3025078296965379E-2</v>
      </c>
      <c r="T23" s="140">
        <v>5.8621728414887955E-2</v>
      </c>
      <c r="U23" s="140">
        <v>6.3945813808971588E-2</v>
      </c>
      <c r="V23" s="140">
        <v>4.8428411517516819E-2</v>
      </c>
      <c r="W23" s="140">
        <v>6.0850004537363972E-2</v>
      </c>
      <c r="X23" s="140">
        <v>7.0624843080532268E-2</v>
      </c>
      <c r="Y23" s="140">
        <v>6.089361627092859E-2</v>
      </c>
      <c r="Z23" s="140">
        <v>5.6523003497713969E-2</v>
      </c>
      <c r="AA23" s="140">
        <v>4.124914894152739E-2</v>
      </c>
      <c r="AB23" s="140">
        <v>5.9283457107680661E-2</v>
      </c>
      <c r="AC23" s="140">
        <v>6.595416018309315E-2</v>
      </c>
      <c r="AD23" s="140">
        <v>6.3358265255528678E-2</v>
      </c>
      <c r="AE23" s="140">
        <v>5.5111130058191002E-2</v>
      </c>
      <c r="AF23" s="140">
        <v>4.9330812863220837E-2</v>
      </c>
      <c r="AG23" s="140">
        <v>4.9617797054555844E-2</v>
      </c>
      <c r="AH23" s="140">
        <v>1.4730064561076384E-2</v>
      </c>
      <c r="AI23" s="140">
        <v>9.9646952589249188E-2</v>
      </c>
      <c r="AJ23" s="140">
        <v>9.5839638567389154E-2</v>
      </c>
      <c r="AK23" s="140">
        <v>2.2609903047415201E-2</v>
      </c>
    </row>
    <row r="24" spans="1:38">
      <c r="A24" s="9" t="s">
        <v>315</v>
      </c>
      <c r="B24" s="197" t="s">
        <v>316</v>
      </c>
      <c r="C24" s="140">
        <v>4.9632658507228694E-3</v>
      </c>
      <c r="D24" s="140">
        <v>5.879379090358754E-3</v>
      </c>
      <c r="E24" s="140">
        <v>6.264009963547733E-3</v>
      </c>
      <c r="F24" s="140">
        <v>3.6053821134577504E-3</v>
      </c>
      <c r="G24" s="140">
        <v>1.4468917779821516E-3</v>
      </c>
      <c r="H24" s="140">
        <v>7.4769762113678976E-4</v>
      </c>
      <c r="I24" s="140">
        <v>1.5176064605932121E-3</v>
      </c>
      <c r="J24" s="140">
        <v>2.4619245942999964E-4</v>
      </c>
      <c r="K24" s="140">
        <v>1.9001323065498067E-3</v>
      </c>
      <c r="L24" s="140">
        <v>1.926135761818832E-3</v>
      </c>
      <c r="M24" s="140">
        <v>1.4762456721403134E-3</v>
      </c>
      <c r="N24" s="140">
        <v>1.1212503399528622E-3</v>
      </c>
      <c r="O24" s="140">
        <v>2.1994181462448512E-3</v>
      </c>
      <c r="P24" s="140">
        <v>3.3568529146086172E-3</v>
      </c>
      <c r="Q24" s="140">
        <v>4.2730728529509982E-3</v>
      </c>
      <c r="R24" s="140">
        <v>3.8791255024017901E-3</v>
      </c>
      <c r="S24" s="140">
        <v>4.7256813203888056E-3</v>
      </c>
      <c r="T24" s="140">
        <v>5.2382891875257494E-3</v>
      </c>
      <c r="U24" s="140">
        <v>5.9197363389355464E-3</v>
      </c>
      <c r="V24" s="140">
        <v>4.541299399210403E-3</v>
      </c>
      <c r="W24" s="140">
        <v>5.9339119602203434E-3</v>
      </c>
      <c r="X24" s="140">
        <v>7.0033386543166369E-3</v>
      </c>
      <c r="Y24" s="140">
        <v>6.0921008289585793E-3</v>
      </c>
      <c r="Z24" s="141">
        <v>5.6714291833251957E-3</v>
      </c>
      <c r="AA24" s="140">
        <v>4.1698678769960555E-3</v>
      </c>
      <c r="AB24" s="140">
        <v>5.9164817198070251E-3</v>
      </c>
      <c r="AC24" s="140">
        <v>6.5375882768569033E-3</v>
      </c>
      <c r="AD24" s="140">
        <v>6.2996182315189749E-3</v>
      </c>
      <c r="AE24" s="140">
        <v>5.5037767071516959E-3</v>
      </c>
      <c r="AF24" s="140">
        <v>4.8958094999477439E-3</v>
      </c>
      <c r="AG24" s="140">
        <v>4.8762999087878546E-3</v>
      </c>
      <c r="AH24" s="140">
        <v>1.4101833794154175E-3</v>
      </c>
      <c r="AI24" s="140">
        <v>8.3502587565696725E-3</v>
      </c>
      <c r="AJ24" s="140">
        <v>7.8598035087341089E-3</v>
      </c>
      <c r="AK24" s="140">
        <v>1.8080126197497831E-3</v>
      </c>
    </row>
    <row r="25" spans="1:38">
      <c r="A25" s="9" t="s">
        <v>317</v>
      </c>
      <c r="B25" s="197" t="s">
        <v>318</v>
      </c>
      <c r="C25" s="140">
        <v>3.0085587927070969E-2</v>
      </c>
      <c r="D25" s="140">
        <v>2.9631804006391139E-2</v>
      </c>
      <c r="E25" s="140">
        <v>2.978525005723022E-2</v>
      </c>
      <c r="F25" s="140">
        <v>2.9209678487919284E-2</v>
      </c>
      <c r="G25" s="140">
        <v>2.5286317690078542E-2</v>
      </c>
      <c r="H25" s="140">
        <v>2.4809340361486579E-2</v>
      </c>
      <c r="I25" s="140">
        <v>2.597304773454627E-2</v>
      </c>
      <c r="J25" s="140">
        <v>2.6348075214828154E-2</v>
      </c>
      <c r="K25" s="140">
        <v>2.6462738175283013E-2</v>
      </c>
      <c r="L25" s="140">
        <v>2.6697919928033085E-2</v>
      </c>
      <c r="M25" s="140">
        <v>2.6882438422748761E-2</v>
      </c>
      <c r="N25" s="140">
        <v>2.6640301207462906E-2</v>
      </c>
      <c r="O25" s="140">
        <v>2.5951555290025789E-2</v>
      </c>
      <c r="P25" s="140">
        <v>2.6356155046773078E-2</v>
      </c>
      <c r="Q25" s="140">
        <v>2.6910875776028499E-2</v>
      </c>
      <c r="R25" s="140">
        <v>2.672111097326715E-2</v>
      </c>
      <c r="S25" s="140">
        <v>2.4879364532504483E-2</v>
      </c>
      <c r="T25" s="140">
        <v>2.6260465447763909E-2</v>
      </c>
      <c r="U25" s="140">
        <v>2.6922915438371092E-2</v>
      </c>
      <c r="V25" s="140">
        <v>2.6549459679907867E-2</v>
      </c>
      <c r="W25" s="140">
        <v>2.8290264283365087E-2</v>
      </c>
      <c r="X25" s="140">
        <v>2.8947260103571498E-2</v>
      </c>
      <c r="Y25" s="140">
        <v>2.9180555887949416E-2</v>
      </c>
      <c r="Z25" s="140">
        <v>2.9236322898099482E-2</v>
      </c>
      <c r="AA25" s="140">
        <v>2.9367647217372249E-2</v>
      </c>
      <c r="AB25" s="140">
        <v>2.7867255499381762E-2</v>
      </c>
      <c r="AC25" s="140">
        <v>2.6730194511666163E-2</v>
      </c>
      <c r="AD25" s="140">
        <v>2.6295732656955784E-2</v>
      </c>
      <c r="AE25" s="140">
        <v>2.4605628834974129E-2</v>
      </c>
      <c r="AF25" s="140">
        <v>2.4677779551258345E-2</v>
      </c>
      <c r="AG25" s="140">
        <v>2.4681805864883451E-2</v>
      </c>
      <c r="AH25" s="140">
        <v>2.5123961724510889E-2</v>
      </c>
      <c r="AI25" s="140">
        <v>3.0153423219290688E-2</v>
      </c>
      <c r="AJ25" s="140">
        <v>3.1596789142681637E-2</v>
      </c>
      <c r="AK25" s="140">
        <v>2.4124200930652196E-2</v>
      </c>
    </row>
    <row r="26" spans="1:38">
      <c r="A26" s="9" t="s">
        <v>319</v>
      </c>
      <c r="B26" s="197" t="s">
        <v>320</v>
      </c>
      <c r="C26" s="140">
        <v>0.69021357401243189</v>
      </c>
      <c r="D26" s="140">
        <v>0.66880723774399131</v>
      </c>
      <c r="E26" s="140">
        <v>0.66510489535133688</v>
      </c>
      <c r="F26" s="140">
        <v>0.6783361457049627</v>
      </c>
      <c r="G26" s="140">
        <v>0.78994516696151229</v>
      </c>
      <c r="H26" s="140">
        <v>0.81404032510890778</v>
      </c>
      <c r="I26" s="140">
        <v>0.78551335165968739</v>
      </c>
      <c r="J26" s="140">
        <v>0.83820489648212959</v>
      </c>
      <c r="K26" s="140">
        <v>0.73156392169013995</v>
      </c>
      <c r="L26" s="140">
        <v>0.71977665316782069</v>
      </c>
      <c r="M26" s="140">
        <v>0.71138154107507312</v>
      </c>
      <c r="N26" s="140">
        <v>0.7124230982354115</v>
      </c>
      <c r="O26" s="140">
        <v>0.66757949139565909</v>
      </c>
      <c r="P26" s="140">
        <v>0.63855309638495528</v>
      </c>
      <c r="Q26" s="140">
        <v>0.61127044081725634</v>
      </c>
      <c r="R26" s="140">
        <v>0.62349498141677606</v>
      </c>
      <c r="S26" s="140">
        <v>0.64316899988389931</v>
      </c>
      <c r="T26" s="140">
        <v>0.63742298988042534</v>
      </c>
      <c r="U26" s="140">
        <v>0.60802014938168158</v>
      </c>
      <c r="V26" s="140">
        <v>0.62308677851536876</v>
      </c>
      <c r="W26" s="140">
        <v>0.64949358629996989</v>
      </c>
      <c r="X26" s="140">
        <v>0.62624953649092296</v>
      </c>
      <c r="Y26" s="140">
        <v>0.63600642108384797</v>
      </c>
      <c r="Z26" s="140">
        <v>0.64218366056580423</v>
      </c>
      <c r="AA26" s="140">
        <v>0.6112206957976436</v>
      </c>
      <c r="AB26" s="140">
        <v>0.54607626760975703</v>
      </c>
      <c r="AC26" s="140">
        <v>0.53423569524942016</v>
      </c>
      <c r="AD26" s="140">
        <v>0.53256661256679794</v>
      </c>
      <c r="AE26" s="140">
        <v>0.57774413546791181</v>
      </c>
      <c r="AF26" s="140">
        <v>0.53868578947185464</v>
      </c>
      <c r="AG26" s="140">
        <v>0.52271690091706968</v>
      </c>
      <c r="AH26" s="140">
        <v>0.52888190421098313</v>
      </c>
      <c r="AI26" s="140">
        <v>0.5278938056232495</v>
      </c>
      <c r="AJ26" s="140">
        <v>0.53582962490377417</v>
      </c>
      <c r="AK26" s="140">
        <v>0.62898498934693214</v>
      </c>
    </row>
    <row r="27" spans="1:38">
      <c r="A27" s="9" t="s">
        <v>545</v>
      </c>
      <c r="B27" s="197" t="s">
        <v>544</v>
      </c>
      <c r="C27" s="142">
        <v>-8.3669424747180882E-3</v>
      </c>
      <c r="D27" s="142">
        <v>-7.7981029407864829E-3</v>
      </c>
      <c r="E27" s="142">
        <v>-7.1008885516169046E-3</v>
      </c>
      <c r="F27" s="142">
        <v>-1.0522149851918216E-2</v>
      </c>
      <c r="G27" s="142">
        <v>-7.017251255260812E-3</v>
      </c>
      <c r="H27" s="142">
        <v>-6.9849670367788793E-3</v>
      </c>
      <c r="I27" s="142">
        <v>-7.1919955249582831E-3</v>
      </c>
      <c r="J27" s="142">
        <v>-6.7731184282121999E-3</v>
      </c>
      <c r="K27" s="142">
        <v>-5.5695517932165704E-3</v>
      </c>
      <c r="L27" s="142">
        <v>-5.9358240107920558E-3</v>
      </c>
      <c r="M27" s="142">
        <v>-6.6869450362953137E-3</v>
      </c>
      <c r="N27" s="142">
        <v>-7.0528026818667518E-3</v>
      </c>
      <c r="O27" s="142">
        <v>-5.893325962021698E-3</v>
      </c>
      <c r="P27" s="142">
        <v>-6.0828218861177256E-3</v>
      </c>
      <c r="Q27" s="142">
        <v>-6.0194860821508808E-3</v>
      </c>
      <c r="R27" s="142">
        <v>-6.110861521932835E-3</v>
      </c>
      <c r="S27" s="142">
        <v>-4.5906420023405069E-3</v>
      </c>
      <c r="T27" s="142">
        <v>-4.3431714554062811E-3</v>
      </c>
      <c r="U27" s="142">
        <v>-5.3982281833904787E-3</v>
      </c>
      <c r="V27" s="142">
        <v>-9.5974823654035972E-3</v>
      </c>
      <c r="W27" s="142">
        <v>-4.990734395047389E-3</v>
      </c>
      <c r="X27" s="142">
        <v>-5.506512869260875E-3</v>
      </c>
      <c r="Y27" s="142">
        <v>-6.0816847599103364E-3</v>
      </c>
      <c r="Z27" s="142">
        <v>-5.9080566956100523E-3</v>
      </c>
      <c r="AA27" s="142">
        <v>-1.0390514490470681E-2</v>
      </c>
      <c r="AB27" s="142">
        <v>-1.037524117278984E-2</v>
      </c>
      <c r="AC27" s="142">
        <v>-8.5173088139693497E-3</v>
      </c>
      <c r="AD27" s="142">
        <v>-7.7807386374037424E-3</v>
      </c>
      <c r="AE27" s="142">
        <v>-3.1250826844158109E-3</v>
      </c>
      <c r="AF27" s="142">
        <v>-3.3368198027791504E-3</v>
      </c>
      <c r="AG27" s="142">
        <v>-3.179289024561608E-3</v>
      </c>
      <c r="AH27" s="142">
        <v>-3.2388784147760327E-3</v>
      </c>
      <c r="AI27" s="142">
        <v>-3.5799564140853216E-3</v>
      </c>
      <c r="AJ27" s="142">
        <v>-3.6500461194632658E-3</v>
      </c>
      <c r="AK27" s="142">
        <v>-3.1767528485756821E-3</v>
      </c>
    </row>
    <row r="28" spans="1:38">
      <c r="A28" s="9" t="s">
        <v>369</v>
      </c>
      <c r="B28" s="197" t="s">
        <v>358</v>
      </c>
      <c r="C28" s="34">
        <v>0.97485588036234283</v>
      </c>
      <c r="D28" s="34">
        <v>1.0235750720490218</v>
      </c>
      <c r="E28" s="34">
        <v>1.0266540108391196</v>
      </c>
      <c r="F28" s="34">
        <v>0.9711285154217687</v>
      </c>
      <c r="G28" s="34">
        <v>0.99872390310822767</v>
      </c>
      <c r="H28" s="34">
        <v>1.1872566688401029</v>
      </c>
      <c r="I28" s="34">
        <v>1.199027949508805</v>
      </c>
      <c r="J28" s="34">
        <v>1.1802602317001787</v>
      </c>
      <c r="K28" s="34">
        <v>1.1533403910944258</v>
      </c>
      <c r="L28" s="34">
        <v>1.0800893639134592</v>
      </c>
      <c r="M28" s="34">
        <v>1.0658684211157543</v>
      </c>
      <c r="N28" s="34">
        <v>1.0365983346330054</v>
      </c>
      <c r="O28" s="34">
        <v>1.0344432474879988</v>
      </c>
      <c r="P28" s="34">
        <v>1.0511508829078657</v>
      </c>
      <c r="Q28" s="34">
        <v>1.0540087628799779</v>
      </c>
      <c r="R28" s="34">
        <v>0.96562380037792861</v>
      </c>
      <c r="S28" s="34">
        <v>0.97306526148521522</v>
      </c>
      <c r="T28" s="34">
        <v>1.0125309715238793</v>
      </c>
      <c r="U28" s="34">
        <v>1.0485343886332532</v>
      </c>
      <c r="V28" s="34">
        <v>0.84198316197682466</v>
      </c>
      <c r="W28" s="34">
        <v>0.86699238641095944</v>
      </c>
      <c r="X28" s="34">
        <v>0.88380953586383115</v>
      </c>
      <c r="Y28" s="34">
        <v>0.89102808019174096</v>
      </c>
      <c r="Z28" s="34">
        <v>0.85692288513108683</v>
      </c>
      <c r="AA28" s="34">
        <v>0.88333361243403208</v>
      </c>
      <c r="AB28" s="34">
        <v>0.81131383484234565</v>
      </c>
      <c r="AC28" s="34">
        <v>0.79682178527961545</v>
      </c>
      <c r="AD28" s="34">
        <v>0.83993640981504214</v>
      </c>
      <c r="AE28" s="34">
        <v>0.81293523589134942</v>
      </c>
      <c r="AF28" s="34">
        <v>0.83347116131439281</v>
      </c>
      <c r="AG28" s="34">
        <v>0.84378961713315093</v>
      </c>
      <c r="AH28" s="34">
        <v>0.85452412597028804</v>
      </c>
      <c r="AI28" s="34">
        <v>0.83464671949383062</v>
      </c>
      <c r="AJ28" s="34">
        <v>0.84302090231182192</v>
      </c>
      <c r="AK28" s="34">
        <v>0.81552349329201956</v>
      </c>
    </row>
    <row r="29" spans="1:38" ht="25.5">
      <c r="A29" s="9" t="s">
        <v>527</v>
      </c>
      <c r="B29" s="197" t="s">
        <v>528</v>
      </c>
      <c r="C29" s="140">
        <v>0.89139123308409374</v>
      </c>
      <c r="D29" s="140">
        <v>0.90882637050896442</v>
      </c>
      <c r="E29" s="140">
        <v>0.90353699435599266</v>
      </c>
      <c r="F29" s="140">
        <v>0.88208049410550848</v>
      </c>
      <c r="G29" s="140">
        <v>0.90879674295750668</v>
      </c>
      <c r="H29" s="140">
        <v>0.97540491074286817</v>
      </c>
      <c r="I29" s="140">
        <v>1.0081769298740504</v>
      </c>
      <c r="J29" s="140">
        <v>0.98194421449284841</v>
      </c>
      <c r="K29" s="140">
        <v>0.96628234779310029</v>
      </c>
      <c r="L29" s="140">
        <v>0.92230392171639841</v>
      </c>
      <c r="M29" s="140">
        <v>0.93632435150673898</v>
      </c>
      <c r="N29" s="140">
        <v>0.90352444876854221</v>
      </c>
      <c r="O29" s="140">
        <v>0.92447114307634837</v>
      </c>
      <c r="P29" s="140">
        <v>0.94137696165709872</v>
      </c>
      <c r="Q29" s="140">
        <v>0.94032782835091266</v>
      </c>
      <c r="R29" s="140">
        <v>0.87218432234687582</v>
      </c>
      <c r="S29" s="140">
        <v>0.9316855609533401</v>
      </c>
      <c r="T29" s="140">
        <v>0.90507352198422808</v>
      </c>
      <c r="U29" s="140">
        <v>0.92769633642339488</v>
      </c>
      <c r="V29" s="140">
        <v>0.8126567382354124</v>
      </c>
      <c r="W29" s="140">
        <v>0.83450395475062822</v>
      </c>
      <c r="X29" s="140">
        <v>0.84729699898865196</v>
      </c>
      <c r="Y29" s="140">
        <v>0.85493693681098615</v>
      </c>
      <c r="Z29" s="140">
        <v>0.82214224715177087</v>
      </c>
      <c r="AA29" s="140">
        <v>0.85056773832276589</v>
      </c>
      <c r="AB29" s="140">
        <v>0.79106902431177506</v>
      </c>
      <c r="AC29" s="140">
        <v>0.77825128674698318</v>
      </c>
      <c r="AD29" s="140">
        <v>0.7919158135133898</v>
      </c>
      <c r="AE29" s="140">
        <v>0.77054313363064197</v>
      </c>
      <c r="AF29" s="140">
        <v>0.78756848099684607</v>
      </c>
      <c r="AG29" s="140">
        <v>0.79622833623314726</v>
      </c>
      <c r="AH29" s="140">
        <v>0.8016603914021242</v>
      </c>
      <c r="AI29" s="140">
        <v>0.78546088763916477</v>
      </c>
      <c r="AJ29" s="140">
        <v>0.79063240534945589</v>
      </c>
      <c r="AK29" s="140">
        <v>0.76861180476443014</v>
      </c>
    </row>
    <row r="30" spans="1:38" ht="21.75">
      <c r="A30" s="143" t="s">
        <v>543</v>
      </c>
      <c r="B30" s="227" t="s">
        <v>546</v>
      </c>
    </row>
    <row r="31" spans="1:38" ht="42.75">
      <c r="A31" s="143" t="s">
        <v>529</v>
      </c>
      <c r="B31" s="227" t="s">
        <v>530</v>
      </c>
    </row>
  </sheetData>
  <mergeCells count="1">
    <mergeCell ref="AL3:AM3"/>
  </mergeCells>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6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tabColor rgb="FFB2E0B4"/>
    <pageSetUpPr fitToPage="1"/>
  </sheetPr>
  <dimension ref="A1:AK36"/>
  <sheetViews>
    <sheetView showGridLines="0" zoomScale="85" zoomScaleNormal="85" workbookViewId="0">
      <pane xSplit="2" topLeftCell="C1" activePane="topRight" state="frozen"/>
      <selection activeCell="C1" sqref="C1:C1048576"/>
      <selection pane="topRight" activeCell="C4" sqref="C4"/>
    </sheetView>
  </sheetViews>
  <sheetFormatPr defaultColWidth="10.28515625" defaultRowHeight="14.25" outlineLevelCol="1"/>
  <cols>
    <col min="1" max="1" width="34.28515625" style="2" customWidth="1"/>
    <col min="2" max="2" width="27.5703125" style="41" customWidth="1" outlineLevel="1"/>
    <col min="3" max="35" width="13.42578125" style="41" customWidth="1"/>
    <col min="36" max="37" width="13.42578125" style="2" customWidth="1"/>
    <col min="38" max="16384" width="10.28515625" style="2"/>
  </cols>
  <sheetData>
    <row r="1" spans="1:37">
      <c r="A1" s="43" t="s">
        <v>0</v>
      </c>
      <c r="B1" s="43" t="s">
        <v>1</v>
      </c>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row>
    <row r="2" spans="1:37">
      <c r="AJ2" s="41"/>
    </row>
    <row r="3" spans="1:37">
      <c r="A3" s="13" t="s">
        <v>321</v>
      </c>
      <c r="B3" s="13" t="s">
        <v>322</v>
      </c>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row>
    <row r="4" spans="1:37" ht="20.25" customHeight="1">
      <c r="A4" s="235" t="s">
        <v>584</v>
      </c>
      <c r="B4" s="235" t="s">
        <v>585</v>
      </c>
      <c r="C4" s="8">
        <v>44834</v>
      </c>
      <c r="D4" s="8">
        <v>44742</v>
      </c>
      <c r="E4" s="8">
        <v>44651</v>
      </c>
      <c r="F4" s="236">
        <v>44561</v>
      </c>
      <c r="G4" s="8">
        <v>44469</v>
      </c>
      <c r="H4" s="8">
        <v>44377</v>
      </c>
      <c r="I4" s="8">
        <v>44286</v>
      </c>
      <c r="J4" s="236">
        <v>44196</v>
      </c>
      <c r="K4" s="236">
        <v>44104</v>
      </c>
      <c r="L4" s="236">
        <v>44012</v>
      </c>
      <c r="M4" s="236">
        <v>43921</v>
      </c>
      <c r="N4" s="236">
        <v>43830</v>
      </c>
      <c r="O4" s="236">
        <v>43738</v>
      </c>
      <c r="P4" s="236">
        <v>43646</v>
      </c>
      <c r="Q4" s="236">
        <v>43555</v>
      </c>
      <c r="R4" s="236">
        <v>43465</v>
      </c>
      <c r="S4" s="236">
        <v>43373</v>
      </c>
      <c r="T4" s="236">
        <v>43281</v>
      </c>
      <c r="U4" s="236" t="s">
        <v>428</v>
      </c>
      <c r="V4" s="236" t="s">
        <v>426</v>
      </c>
      <c r="W4" s="236" t="s">
        <v>422</v>
      </c>
      <c r="X4" s="236" t="s">
        <v>418</v>
      </c>
      <c r="Y4" s="236" t="s">
        <v>416</v>
      </c>
      <c r="Z4" s="49"/>
      <c r="AA4" s="49"/>
      <c r="AB4" s="49"/>
      <c r="AC4" s="49"/>
      <c r="AD4" s="49"/>
      <c r="AE4" s="49"/>
      <c r="AF4" s="49"/>
      <c r="AG4" s="49"/>
      <c r="AH4" s="49"/>
      <c r="AI4" s="49"/>
      <c r="AJ4" s="49"/>
      <c r="AK4" s="49"/>
    </row>
    <row r="5" spans="1:37">
      <c r="A5" s="174" t="s">
        <v>326</v>
      </c>
      <c r="B5" s="301" t="s">
        <v>327</v>
      </c>
      <c r="C5" s="190">
        <v>8545</v>
      </c>
      <c r="D5" s="190">
        <v>8587</v>
      </c>
      <c r="E5" s="190">
        <v>8657</v>
      </c>
      <c r="F5" s="190">
        <v>8667</v>
      </c>
      <c r="G5" s="190">
        <v>8698</v>
      </c>
      <c r="H5" s="190">
        <v>8702</v>
      </c>
      <c r="I5" s="190">
        <v>8796</v>
      </c>
      <c r="J5" s="190">
        <v>9019</v>
      </c>
      <c r="K5" s="190">
        <v>9274</v>
      </c>
      <c r="L5" s="190">
        <v>9611</v>
      </c>
      <c r="M5" s="190">
        <v>9906</v>
      </c>
      <c r="N5" s="190">
        <v>10219</v>
      </c>
      <c r="O5" s="190">
        <v>10439</v>
      </c>
      <c r="P5" s="190">
        <v>10673</v>
      </c>
      <c r="Q5" s="190">
        <v>10921</v>
      </c>
      <c r="R5" s="190">
        <v>11265</v>
      </c>
      <c r="S5" s="190">
        <v>7523</v>
      </c>
      <c r="T5" s="190">
        <v>7596</v>
      </c>
      <c r="U5" s="190">
        <v>7580.8190000000086</v>
      </c>
      <c r="V5" s="190">
        <v>7633.6290000000026</v>
      </c>
      <c r="W5" s="190">
        <v>7701.8110000000024</v>
      </c>
      <c r="X5" s="190">
        <v>7807.7410000000009</v>
      </c>
      <c r="Y5" s="190">
        <v>7840.0000000000055</v>
      </c>
      <c r="Z5" s="49"/>
      <c r="AA5" s="49"/>
      <c r="AB5" s="49"/>
      <c r="AC5" s="49"/>
      <c r="AD5" s="49"/>
      <c r="AE5" s="49"/>
      <c r="AF5" s="49"/>
      <c r="AG5" s="49"/>
      <c r="AH5" s="49"/>
      <c r="AI5" s="49"/>
      <c r="AJ5" s="49"/>
      <c r="AK5" s="49"/>
    </row>
    <row r="6" spans="1:37" ht="20.25" customHeight="1">
      <c r="A6" s="31" t="s">
        <v>323</v>
      </c>
      <c r="B6" s="31" t="s">
        <v>324</v>
      </c>
      <c r="C6" s="8">
        <v>44834</v>
      </c>
      <c r="D6" s="8">
        <v>44742</v>
      </c>
      <c r="E6" s="8">
        <v>44651</v>
      </c>
      <c r="F6" s="236">
        <v>44561</v>
      </c>
      <c r="G6" s="8">
        <v>44469</v>
      </c>
      <c r="H6" s="8">
        <v>44377</v>
      </c>
      <c r="I6" s="8">
        <v>44286</v>
      </c>
      <c r="J6" s="236">
        <v>44196</v>
      </c>
      <c r="K6" s="236">
        <v>44104</v>
      </c>
      <c r="L6" s="8">
        <v>44012</v>
      </c>
      <c r="M6" s="8">
        <v>43921</v>
      </c>
      <c r="N6" s="8">
        <v>43830</v>
      </c>
      <c r="O6" s="8">
        <v>43738</v>
      </c>
      <c r="P6" s="8">
        <v>43646</v>
      </c>
      <c r="Q6" s="8">
        <v>43555</v>
      </c>
      <c r="R6" s="8">
        <v>43465</v>
      </c>
      <c r="S6" s="8">
        <v>43373</v>
      </c>
      <c r="T6" s="8">
        <v>43281</v>
      </c>
      <c r="U6" s="8" t="s">
        <v>428</v>
      </c>
      <c r="V6" s="8" t="s">
        <v>426</v>
      </c>
      <c r="W6" s="8" t="s">
        <v>422</v>
      </c>
      <c r="X6" s="8" t="s">
        <v>418</v>
      </c>
      <c r="Y6" s="8" t="s">
        <v>416</v>
      </c>
      <c r="Z6" s="8" t="s">
        <v>414</v>
      </c>
      <c r="AA6" s="8" t="s">
        <v>407</v>
      </c>
      <c r="AB6" s="8" t="s">
        <v>397</v>
      </c>
      <c r="AC6" s="8" t="s">
        <v>380</v>
      </c>
      <c r="AD6" s="8" t="s">
        <v>360</v>
      </c>
      <c r="AE6" s="8" t="s">
        <v>349</v>
      </c>
      <c r="AF6" s="8" t="s">
        <v>6</v>
      </c>
      <c r="AG6" s="8" t="s">
        <v>7</v>
      </c>
      <c r="AH6" s="8" t="s">
        <v>8</v>
      </c>
      <c r="AI6" s="8" t="s">
        <v>9</v>
      </c>
      <c r="AJ6" s="8" t="s">
        <v>10</v>
      </c>
      <c r="AK6" s="8" t="s">
        <v>11</v>
      </c>
    </row>
    <row r="7" spans="1:37">
      <c r="A7" s="174" t="s">
        <v>326</v>
      </c>
      <c r="B7" s="301" t="s">
        <v>327</v>
      </c>
      <c r="C7" s="190">
        <v>8403</v>
      </c>
      <c r="D7" s="190">
        <v>8450</v>
      </c>
      <c r="E7" s="190">
        <v>8511</v>
      </c>
      <c r="F7" s="190">
        <v>8504</v>
      </c>
      <c r="G7" s="190">
        <v>8537</v>
      </c>
      <c r="H7" s="190">
        <v>8540</v>
      </c>
      <c r="I7" s="190">
        <v>8632</v>
      </c>
      <c r="J7" s="190">
        <v>8845</v>
      </c>
      <c r="K7" s="190">
        <v>9080</v>
      </c>
      <c r="L7" s="190">
        <v>9321</v>
      </c>
      <c r="M7" s="190">
        <v>9607</v>
      </c>
      <c r="N7" s="190">
        <v>9899</v>
      </c>
      <c r="O7" s="190">
        <v>10036</v>
      </c>
      <c r="P7" s="190">
        <v>10278</v>
      </c>
      <c r="Q7" s="190">
        <v>10534</v>
      </c>
      <c r="R7" s="190">
        <v>10854</v>
      </c>
      <c r="S7" s="190">
        <v>7219</v>
      </c>
      <c r="T7" s="190">
        <v>7321</v>
      </c>
      <c r="U7" s="190">
        <v>7344</v>
      </c>
      <c r="V7" s="190">
        <v>7386</v>
      </c>
      <c r="W7" s="190">
        <v>7417</v>
      </c>
      <c r="X7" s="190">
        <v>7510</v>
      </c>
      <c r="Y7" s="190">
        <v>7628</v>
      </c>
      <c r="Z7" s="190">
        <v>7978</v>
      </c>
      <c r="AA7" s="190">
        <v>8066.2</v>
      </c>
      <c r="AB7" s="166">
        <v>8185</v>
      </c>
      <c r="AC7" s="166">
        <v>7438</v>
      </c>
      <c r="AD7" s="166">
        <v>7588</v>
      </c>
      <c r="AE7" s="166">
        <v>7545</v>
      </c>
      <c r="AF7" s="166">
        <v>7762</v>
      </c>
      <c r="AG7" s="166">
        <v>4976.6819999999998</v>
      </c>
      <c r="AH7" s="166">
        <v>5209.2</v>
      </c>
      <c r="AI7" s="166">
        <v>5325.6570000000002</v>
      </c>
      <c r="AJ7" s="166">
        <v>5326.5</v>
      </c>
      <c r="AK7" s="166">
        <v>5544.2720000000008</v>
      </c>
    </row>
    <row r="8" spans="1:37">
      <c r="A8" s="89"/>
      <c r="B8" s="89"/>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24"/>
    </row>
    <row r="9" spans="1:37">
      <c r="A9" s="176"/>
      <c r="B9" s="177"/>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8"/>
    </row>
    <row r="10" spans="1:37">
      <c r="A10" s="13" t="s">
        <v>388</v>
      </c>
      <c r="B10" s="13" t="s">
        <v>389</v>
      </c>
      <c r="Z10" s="175"/>
      <c r="AA10" s="175"/>
      <c r="AB10" s="175"/>
      <c r="AC10" s="175"/>
      <c r="AD10" s="175"/>
      <c r="AE10" s="175"/>
      <c r="AF10" s="175"/>
      <c r="AG10" s="175"/>
      <c r="AH10" s="175"/>
      <c r="AI10" s="175"/>
      <c r="AJ10" s="175"/>
      <c r="AK10" s="13"/>
    </row>
    <row r="11" spans="1:37" ht="20.25" customHeight="1">
      <c r="A11" s="31" t="s">
        <v>390</v>
      </c>
      <c r="B11" s="31" t="s">
        <v>325</v>
      </c>
      <c r="C11" s="8">
        <v>44834</v>
      </c>
      <c r="D11" s="8">
        <v>44742</v>
      </c>
      <c r="E11" s="8">
        <v>44651</v>
      </c>
      <c r="F11" s="236">
        <v>44561</v>
      </c>
      <c r="G11" s="8">
        <v>44469</v>
      </c>
      <c r="H11" s="8">
        <v>44377</v>
      </c>
      <c r="I11" s="8">
        <v>44286</v>
      </c>
      <c r="J11" s="236">
        <v>44196</v>
      </c>
      <c r="K11" s="236">
        <v>44104</v>
      </c>
      <c r="L11" s="8">
        <v>44012</v>
      </c>
      <c r="M11" s="8">
        <v>43921</v>
      </c>
      <c r="N11" s="8">
        <v>43830</v>
      </c>
      <c r="O11" s="8">
        <v>43738</v>
      </c>
      <c r="P11" s="8">
        <v>43646</v>
      </c>
      <c r="Q11" s="8">
        <v>43555</v>
      </c>
      <c r="R11" s="8">
        <v>43465</v>
      </c>
      <c r="S11" s="8">
        <f>+S6</f>
        <v>43373</v>
      </c>
      <c r="T11" s="8">
        <v>43281</v>
      </c>
      <c r="U11" s="8" t="s">
        <v>428</v>
      </c>
      <c r="V11" s="8" t="s">
        <v>426</v>
      </c>
      <c r="W11" s="8" t="s">
        <v>422</v>
      </c>
      <c r="X11" s="8" t="s">
        <v>418</v>
      </c>
      <c r="Y11" s="8" t="s">
        <v>416</v>
      </c>
      <c r="Z11" s="8" t="s">
        <v>414</v>
      </c>
      <c r="AA11" s="8" t="s">
        <v>407</v>
      </c>
      <c r="AB11" s="8" t="s">
        <v>397</v>
      </c>
      <c r="AC11" s="8" t="s">
        <v>380</v>
      </c>
      <c r="AD11" s="8" t="s">
        <v>360</v>
      </c>
      <c r="AE11" s="8" t="s">
        <v>349</v>
      </c>
      <c r="AF11" s="8" t="s">
        <v>6</v>
      </c>
      <c r="AG11" s="8" t="s">
        <v>7</v>
      </c>
      <c r="AH11" s="8" t="s">
        <v>8</v>
      </c>
      <c r="AI11" s="8" t="s">
        <v>9</v>
      </c>
      <c r="AJ11" s="8" t="s">
        <v>10</v>
      </c>
      <c r="AK11" s="8" t="s">
        <v>11</v>
      </c>
    </row>
    <row r="12" spans="1:37">
      <c r="A12" s="174" t="s">
        <v>399</v>
      </c>
      <c r="B12" s="301" t="s">
        <v>549</v>
      </c>
      <c r="C12" s="166">
        <v>416</v>
      </c>
      <c r="D12" s="166">
        <v>418</v>
      </c>
      <c r="E12" s="166">
        <v>420</v>
      </c>
      <c r="F12" s="166">
        <v>427</v>
      </c>
      <c r="G12" s="166">
        <v>446</v>
      </c>
      <c r="H12" s="166">
        <v>446</v>
      </c>
      <c r="I12" s="166">
        <v>446</v>
      </c>
      <c r="J12" s="166">
        <v>459</v>
      </c>
      <c r="K12" s="166">
        <v>474</v>
      </c>
      <c r="L12" s="166">
        <v>494</v>
      </c>
      <c r="M12" s="166">
        <v>509</v>
      </c>
      <c r="N12" s="166">
        <v>514</v>
      </c>
      <c r="O12" s="166">
        <v>527</v>
      </c>
      <c r="P12" s="166">
        <v>544</v>
      </c>
      <c r="Q12" s="166">
        <v>585</v>
      </c>
      <c r="R12" s="166">
        <v>674</v>
      </c>
      <c r="S12" s="166">
        <v>471</v>
      </c>
      <c r="T12" s="166">
        <v>472</v>
      </c>
      <c r="U12" s="166">
        <v>473</v>
      </c>
      <c r="V12" s="166">
        <v>476</v>
      </c>
      <c r="W12" s="166">
        <v>479</v>
      </c>
      <c r="X12" s="166">
        <v>482</v>
      </c>
      <c r="Y12" s="166">
        <v>484</v>
      </c>
      <c r="Z12" s="166">
        <v>488</v>
      </c>
      <c r="AA12" s="166">
        <v>487</v>
      </c>
      <c r="AB12" s="166">
        <v>487</v>
      </c>
      <c r="AC12" s="166">
        <v>494</v>
      </c>
      <c r="AD12" s="166">
        <v>508</v>
      </c>
      <c r="AE12" s="166">
        <v>537</v>
      </c>
      <c r="AF12" s="166">
        <v>601</v>
      </c>
      <c r="AG12" s="166">
        <v>388</v>
      </c>
      <c r="AH12" s="166">
        <v>390</v>
      </c>
      <c r="AI12" s="166">
        <v>390</v>
      </c>
      <c r="AJ12" s="166">
        <v>390</v>
      </c>
      <c r="AK12" s="166">
        <v>397</v>
      </c>
    </row>
    <row r="13" spans="1:37">
      <c r="A13" s="174" t="s">
        <v>547</v>
      </c>
      <c r="B13" s="301" t="s">
        <v>548</v>
      </c>
      <c r="C13" s="165"/>
      <c r="D13" s="165"/>
      <c r="E13" s="165"/>
      <c r="F13" s="165"/>
      <c r="G13" s="165"/>
      <c r="H13" s="165"/>
      <c r="I13" s="165"/>
      <c r="J13" s="165"/>
      <c r="K13" s="165"/>
      <c r="L13" s="165">
        <v>58</v>
      </c>
      <c r="M13" s="165">
        <v>59</v>
      </c>
      <c r="N13" s="165">
        <v>67</v>
      </c>
      <c r="O13" s="165">
        <v>101</v>
      </c>
      <c r="P13" s="165">
        <v>101</v>
      </c>
      <c r="Q13" s="165">
        <v>95</v>
      </c>
      <c r="R13" s="165">
        <v>105</v>
      </c>
      <c r="S13" s="165">
        <v>103</v>
      </c>
      <c r="T13" s="165">
        <v>101</v>
      </c>
      <c r="U13" s="165">
        <v>98</v>
      </c>
      <c r="V13" s="165">
        <v>102</v>
      </c>
      <c r="W13" s="165">
        <v>113</v>
      </c>
      <c r="X13" s="165">
        <v>116</v>
      </c>
      <c r="Y13" s="165">
        <v>116</v>
      </c>
      <c r="Z13" s="165">
        <v>132</v>
      </c>
      <c r="AA13" s="165">
        <v>135</v>
      </c>
      <c r="AB13" s="166">
        <v>140</v>
      </c>
    </row>
    <row r="14" spans="1:37">
      <c r="A14" s="181"/>
    </row>
    <row r="15" spans="1:37">
      <c r="A15" s="181"/>
    </row>
    <row r="17" spans="1:37">
      <c r="A17" s="182"/>
    </row>
    <row r="24" spans="1:37" ht="18">
      <c r="A24" s="201" t="s">
        <v>424</v>
      </c>
    </row>
    <row r="26" spans="1:37">
      <c r="A26" s="13" t="s">
        <v>321</v>
      </c>
      <c r="B26" s="13" t="s">
        <v>322</v>
      </c>
    </row>
    <row r="27" spans="1:37" ht="19.5" customHeight="1">
      <c r="A27" s="230" t="s">
        <v>584</v>
      </c>
      <c r="B27" s="230" t="s">
        <v>585</v>
      </c>
      <c r="O27" s="194" t="s">
        <v>416</v>
      </c>
      <c r="P27" s="194" t="s">
        <v>418</v>
      </c>
      <c r="Q27" s="194" t="s">
        <v>422</v>
      </c>
      <c r="R27" s="194" t="s">
        <v>426</v>
      </c>
      <c r="S27" s="194" t="s">
        <v>428</v>
      </c>
      <c r="T27" s="194">
        <v>43281</v>
      </c>
      <c r="U27" s="194">
        <v>43373</v>
      </c>
      <c r="V27" s="194">
        <v>43465</v>
      </c>
      <c r="W27" s="194">
        <v>43555</v>
      </c>
      <c r="X27" s="194">
        <v>43646</v>
      </c>
      <c r="Y27" s="194">
        <v>43738</v>
      </c>
      <c r="Z27" s="194">
        <v>43830</v>
      </c>
      <c r="AA27" s="194">
        <v>43921</v>
      </c>
      <c r="AB27" s="194">
        <v>44012</v>
      </c>
      <c r="AC27" s="194">
        <v>44104</v>
      </c>
      <c r="AD27" s="194">
        <v>44196</v>
      </c>
      <c r="AE27" s="194">
        <v>44286</v>
      </c>
      <c r="AF27" s="194">
        <v>44377</v>
      </c>
      <c r="AG27" s="194">
        <v>44469</v>
      </c>
      <c r="AH27" s="194">
        <v>44561</v>
      </c>
      <c r="AI27" s="194">
        <v>44651</v>
      </c>
      <c r="AJ27" s="194">
        <v>44742</v>
      </c>
      <c r="AK27" s="194">
        <v>44834</v>
      </c>
    </row>
    <row r="28" spans="1:37">
      <c r="A28" s="174" t="s">
        <v>326</v>
      </c>
      <c r="B28" s="228" t="s">
        <v>327</v>
      </c>
      <c r="O28" s="166">
        <v>7840.0000000000055</v>
      </c>
      <c r="P28" s="166">
        <v>7807.7410000000009</v>
      </c>
      <c r="Q28" s="166">
        <v>7701.8110000000024</v>
      </c>
      <c r="R28" s="166">
        <v>7633.6290000000026</v>
      </c>
      <c r="S28" s="166">
        <v>7580.8190000000086</v>
      </c>
      <c r="T28" s="166">
        <v>7596</v>
      </c>
      <c r="U28" s="166">
        <v>7523</v>
      </c>
      <c r="V28" s="166">
        <v>11265</v>
      </c>
      <c r="W28" s="166">
        <v>10921</v>
      </c>
      <c r="X28" s="166">
        <v>10673</v>
      </c>
      <c r="Y28" s="166">
        <v>10439</v>
      </c>
      <c r="Z28" s="166">
        <v>10219</v>
      </c>
      <c r="AA28" s="166">
        <v>9906</v>
      </c>
      <c r="AB28" s="166">
        <v>9611</v>
      </c>
      <c r="AC28" s="190">
        <v>9274</v>
      </c>
      <c r="AD28" s="190">
        <v>9019</v>
      </c>
      <c r="AE28" s="190">
        <v>8796</v>
      </c>
      <c r="AF28" s="190">
        <v>8702</v>
      </c>
      <c r="AG28" s="190">
        <v>8698</v>
      </c>
      <c r="AH28" s="190">
        <v>8667</v>
      </c>
      <c r="AI28" s="190">
        <v>8657</v>
      </c>
      <c r="AJ28" s="190">
        <v>8587</v>
      </c>
      <c r="AK28" s="190">
        <v>8545</v>
      </c>
    </row>
    <row r="29" spans="1:37" ht="19.899999999999999" customHeight="1">
      <c r="A29" s="230" t="s">
        <v>323</v>
      </c>
      <c r="B29" s="230" t="s">
        <v>324</v>
      </c>
      <c r="C29" s="194" t="s">
        <v>11</v>
      </c>
      <c r="D29" s="194" t="s">
        <v>10</v>
      </c>
      <c r="E29" s="194" t="s">
        <v>9</v>
      </c>
      <c r="F29" s="194" t="s">
        <v>8</v>
      </c>
      <c r="G29" s="194" t="s">
        <v>7</v>
      </c>
      <c r="H29" s="194" t="s">
        <v>6</v>
      </c>
      <c r="I29" s="194" t="s">
        <v>349</v>
      </c>
      <c r="J29" s="194" t="s">
        <v>360</v>
      </c>
      <c r="K29" s="194" t="s">
        <v>380</v>
      </c>
      <c r="L29" s="194" t="s">
        <v>397</v>
      </c>
      <c r="M29" s="194" t="s">
        <v>407</v>
      </c>
      <c r="N29" s="194" t="s">
        <v>414</v>
      </c>
      <c r="O29" s="194" t="s">
        <v>416</v>
      </c>
      <c r="P29" s="194" t="s">
        <v>418</v>
      </c>
      <c r="Q29" s="194" t="s">
        <v>422</v>
      </c>
      <c r="R29" s="194" t="s">
        <v>426</v>
      </c>
      <c r="S29" s="194" t="s">
        <v>428</v>
      </c>
      <c r="T29" s="194">
        <v>43281</v>
      </c>
      <c r="U29" s="194">
        <v>43373</v>
      </c>
      <c r="V29" s="194">
        <v>43464</v>
      </c>
      <c r="W29" s="194">
        <v>43555</v>
      </c>
      <c r="X29" s="194">
        <v>43646</v>
      </c>
      <c r="Y29" s="194">
        <v>43738</v>
      </c>
      <c r="Z29" s="194">
        <v>43830</v>
      </c>
      <c r="AA29" s="194">
        <v>43921</v>
      </c>
      <c r="AB29" s="194">
        <v>44012</v>
      </c>
      <c r="AC29" s="194">
        <v>44104</v>
      </c>
      <c r="AD29" s="194">
        <v>44196</v>
      </c>
      <c r="AE29" s="194">
        <v>44286</v>
      </c>
      <c r="AF29" s="194">
        <v>44377</v>
      </c>
      <c r="AG29" s="194">
        <v>44469</v>
      </c>
      <c r="AH29" s="194">
        <v>44561</v>
      </c>
      <c r="AI29" s="194">
        <v>44651</v>
      </c>
      <c r="AJ29" s="194">
        <v>44742</v>
      </c>
      <c r="AK29" s="194">
        <v>44834</v>
      </c>
    </row>
    <row r="30" spans="1:37">
      <c r="A30" s="174" t="s">
        <v>326</v>
      </c>
      <c r="B30" s="228" t="s">
        <v>327</v>
      </c>
      <c r="C30" s="166">
        <v>5544.2720000000008</v>
      </c>
      <c r="D30" s="166">
        <v>5326.5</v>
      </c>
      <c r="E30" s="166">
        <v>5325.6570000000002</v>
      </c>
      <c r="F30" s="166">
        <v>5209.2</v>
      </c>
      <c r="G30" s="166">
        <v>4976.6819999999998</v>
      </c>
      <c r="H30" s="166">
        <v>7762</v>
      </c>
      <c r="I30" s="166">
        <v>7545</v>
      </c>
      <c r="J30" s="166">
        <v>7588</v>
      </c>
      <c r="K30" s="166">
        <v>7438</v>
      </c>
      <c r="L30" s="166">
        <v>8185</v>
      </c>
      <c r="M30" s="166">
        <v>8066.2</v>
      </c>
      <c r="N30" s="166">
        <v>7978</v>
      </c>
      <c r="O30" s="166">
        <v>7628</v>
      </c>
      <c r="P30" s="166">
        <v>7510</v>
      </c>
      <c r="Q30" s="166">
        <v>7417</v>
      </c>
      <c r="R30" s="166">
        <v>7386</v>
      </c>
      <c r="S30" s="166">
        <v>7344</v>
      </c>
      <c r="T30" s="166">
        <v>7321</v>
      </c>
      <c r="U30" s="166">
        <v>7219</v>
      </c>
      <c r="V30" s="166">
        <v>10854</v>
      </c>
      <c r="W30" s="166">
        <v>10534</v>
      </c>
      <c r="X30" s="166">
        <v>10278</v>
      </c>
      <c r="Y30" s="166">
        <v>10036</v>
      </c>
      <c r="Z30" s="166">
        <v>9899</v>
      </c>
      <c r="AA30" s="166">
        <v>9607</v>
      </c>
      <c r="AB30" s="166">
        <v>9321</v>
      </c>
      <c r="AC30" s="190">
        <v>9080</v>
      </c>
      <c r="AD30" s="190">
        <v>8845</v>
      </c>
      <c r="AE30" s="190">
        <v>8632</v>
      </c>
      <c r="AF30" s="190">
        <v>8540</v>
      </c>
      <c r="AG30" s="190">
        <v>8537</v>
      </c>
      <c r="AH30" s="190">
        <v>8504</v>
      </c>
      <c r="AI30" s="190">
        <v>8511</v>
      </c>
      <c r="AJ30" s="190">
        <v>8450</v>
      </c>
      <c r="AK30" s="190">
        <v>8403</v>
      </c>
    </row>
    <row r="31" spans="1:37">
      <c r="A31" s="89"/>
      <c r="B31" s="89"/>
      <c r="C31" s="24"/>
      <c r="D31" s="24"/>
      <c r="E31" s="24"/>
      <c r="F31" s="24"/>
      <c r="G31" s="24"/>
      <c r="H31" s="24"/>
      <c r="I31" s="24"/>
      <c r="J31" s="24"/>
      <c r="K31" s="24"/>
      <c r="L31" s="24"/>
      <c r="M31" s="24"/>
      <c r="N31" s="24"/>
      <c r="O31" s="90"/>
      <c r="P31" s="90"/>
      <c r="Q31" s="90"/>
      <c r="R31" s="90"/>
      <c r="S31" s="90"/>
      <c r="T31" s="90"/>
      <c r="U31" s="90"/>
      <c r="V31" s="90"/>
      <c r="W31" s="90"/>
      <c r="X31" s="90"/>
      <c r="Y31" s="90"/>
      <c r="Z31" s="90"/>
      <c r="AA31" s="90"/>
      <c r="AB31" s="90"/>
      <c r="AC31" s="90"/>
      <c r="AD31" s="90"/>
      <c r="AE31" s="90"/>
      <c r="AF31" s="90"/>
      <c r="AG31" s="90"/>
      <c r="AH31" s="90"/>
      <c r="AI31" s="90"/>
      <c r="AJ31" s="90"/>
      <c r="AK31" s="90"/>
    </row>
    <row r="32" spans="1:37">
      <c r="A32" s="176"/>
      <c r="B32" s="177"/>
      <c r="C32" s="178"/>
      <c r="D32" s="178"/>
      <c r="E32" s="178"/>
      <c r="F32" s="178"/>
      <c r="G32" s="178"/>
      <c r="H32" s="178"/>
      <c r="I32" s="178"/>
      <c r="J32" s="178"/>
      <c r="K32" s="178"/>
      <c r="L32" s="178"/>
      <c r="M32" s="178"/>
      <c r="N32" s="178"/>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row>
    <row r="33" spans="1:37">
      <c r="A33" s="13" t="s">
        <v>388</v>
      </c>
      <c r="B33" s="13" t="s">
        <v>389</v>
      </c>
      <c r="C33" s="13"/>
      <c r="D33" s="13"/>
      <c r="E33" s="13"/>
      <c r="F33" s="13"/>
      <c r="G33" s="13"/>
      <c r="H33" s="13"/>
      <c r="I33" s="13"/>
      <c r="J33" s="13"/>
      <c r="K33" s="13"/>
      <c r="L33" s="13"/>
      <c r="M33" s="13"/>
      <c r="N33" s="13"/>
      <c r="O33" s="175"/>
      <c r="P33" s="175"/>
      <c r="Q33" s="175"/>
      <c r="R33" s="175"/>
      <c r="S33" s="175"/>
      <c r="T33" s="175"/>
      <c r="U33" s="175"/>
      <c r="V33" s="175"/>
      <c r="W33" s="175"/>
      <c r="X33" s="175"/>
      <c r="Y33" s="175"/>
      <c r="Z33" s="175"/>
      <c r="AA33" s="175"/>
      <c r="AB33" s="175"/>
      <c r="AC33" s="175"/>
      <c r="AD33" s="175"/>
      <c r="AJ33" s="41"/>
      <c r="AK33" s="41"/>
    </row>
    <row r="34" spans="1:37" ht="19.899999999999999" customHeight="1">
      <c r="A34" s="230" t="s">
        <v>390</v>
      </c>
      <c r="B34" s="230" t="s">
        <v>325</v>
      </c>
      <c r="C34" s="194" t="s">
        <v>11</v>
      </c>
      <c r="D34" s="194" t="s">
        <v>10</v>
      </c>
      <c r="E34" s="194" t="s">
        <v>9</v>
      </c>
      <c r="F34" s="194" t="s">
        <v>8</v>
      </c>
      <c r="G34" s="194" t="s">
        <v>7</v>
      </c>
      <c r="H34" s="194" t="s">
        <v>6</v>
      </c>
      <c r="I34" s="194" t="s">
        <v>349</v>
      </c>
      <c r="J34" s="194" t="s">
        <v>360</v>
      </c>
      <c r="K34" s="194" t="s">
        <v>380</v>
      </c>
      <c r="L34" s="194" t="s">
        <v>397</v>
      </c>
      <c r="M34" s="194" t="s">
        <v>407</v>
      </c>
      <c r="N34" s="194" t="s">
        <v>414</v>
      </c>
      <c r="O34" s="194" t="s">
        <v>416</v>
      </c>
      <c r="P34" s="194" t="s">
        <v>418</v>
      </c>
      <c r="Q34" s="194" t="s">
        <v>422</v>
      </c>
      <c r="R34" s="194" t="s">
        <v>426</v>
      </c>
      <c r="S34" s="194" t="s">
        <v>428</v>
      </c>
      <c r="T34" s="194">
        <v>43281</v>
      </c>
      <c r="U34" s="194">
        <v>43373</v>
      </c>
      <c r="V34" s="194">
        <v>43464</v>
      </c>
      <c r="W34" s="194">
        <v>43555</v>
      </c>
      <c r="X34" s="194">
        <v>43646</v>
      </c>
      <c r="Y34" s="194">
        <v>43738</v>
      </c>
      <c r="Z34" s="194">
        <v>43830</v>
      </c>
      <c r="AA34" s="194">
        <v>43921</v>
      </c>
      <c r="AB34" s="194">
        <v>44012</v>
      </c>
      <c r="AC34" s="194">
        <v>44104</v>
      </c>
      <c r="AD34" s="194">
        <v>44196</v>
      </c>
      <c r="AE34" s="194">
        <v>44286</v>
      </c>
      <c r="AF34" s="194">
        <v>44377</v>
      </c>
      <c r="AG34" s="194">
        <v>44469</v>
      </c>
      <c r="AH34" s="194">
        <v>44561</v>
      </c>
      <c r="AI34" s="194">
        <v>44651</v>
      </c>
      <c r="AJ34" s="194">
        <v>44742</v>
      </c>
      <c r="AK34" s="194">
        <v>44834</v>
      </c>
    </row>
    <row r="35" spans="1:37">
      <c r="A35" s="174" t="s">
        <v>399</v>
      </c>
      <c r="B35" s="228" t="s">
        <v>549</v>
      </c>
      <c r="C35" s="166">
        <v>397</v>
      </c>
      <c r="D35" s="166">
        <v>390</v>
      </c>
      <c r="E35" s="166">
        <v>390</v>
      </c>
      <c r="F35" s="166">
        <v>390</v>
      </c>
      <c r="G35" s="166">
        <v>388</v>
      </c>
      <c r="H35" s="166">
        <v>601</v>
      </c>
      <c r="I35" s="166">
        <v>537</v>
      </c>
      <c r="J35" s="166">
        <v>508</v>
      </c>
      <c r="K35" s="166">
        <v>494</v>
      </c>
      <c r="L35" s="166">
        <v>487</v>
      </c>
      <c r="M35" s="166">
        <v>487</v>
      </c>
      <c r="N35" s="166">
        <v>488</v>
      </c>
      <c r="O35" s="166">
        <v>484</v>
      </c>
      <c r="P35" s="166">
        <v>482</v>
      </c>
      <c r="Q35" s="166">
        <v>479</v>
      </c>
      <c r="R35" s="166">
        <v>476</v>
      </c>
      <c r="S35" s="166">
        <v>473</v>
      </c>
      <c r="T35" s="166">
        <v>472</v>
      </c>
      <c r="U35" s="166">
        <v>471</v>
      </c>
      <c r="V35" s="166">
        <v>674</v>
      </c>
      <c r="W35" s="166">
        <v>585</v>
      </c>
      <c r="X35" s="166">
        <v>544</v>
      </c>
      <c r="Y35" s="166">
        <v>527</v>
      </c>
      <c r="Z35" s="166">
        <v>514</v>
      </c>
      <c r="AA35" s="166">
        <v>509</v>
      </c>
      <c r="AB35" s="166">
        <v>494</v>
      </c>
      <c r="AC35" s="166">
        <v>474</v>
      </c>
      <c r="AD35" s="166">
        <v>459</v>
      </c>
      <c r="AE35" s="166">
        <v>446</v>
      </c>
      <c r="AF35" s="166">
        <v>446</v>
      </c>
      <c r="AG35" s="166">
        <v>446</v>
      </c>
      <c r="AH35" s="166">
        <v>427</v>
      </c>
      <c r="AI35" s="166">
        <v>420</v>
      </c>
      <c r="AJ35" s="166">
        <v>418</v>
      </c>
      <c r="AK35" s="166">
        <v>416</v>
      </c>
    </row>
    <row r="36" spans="1:37">
      <c r="A36" s="174" t="s">
        <v>547</v>
      </c>
      <c r="B36" s="228" t="s">
        <v>548</v>
      </c>
      <c r="C36" s="166"/>
      <c r="D36" s="166"/>
      <c r="E36" s="166"/>
      <c r="F36" s="166"/>
      <c r="G36" s="166"/>
      <c r="H36" s="166"/>
      <c r="I36" s="166"/>
      <c r="J36" s="166"/>
      <c r="K36" s="166"/>
      <c r="L36" s="166">
        <v>140</v>
      </c>
      <c r="M36" s="166">
        <v>135</v>
      </c>
      <c r="N36" s="166">
        <v>132</v>
      </c>
      <c r="O36" s="166">
        <v>116</v>
      </c>
      <c r="P36" s="166">
        <v>116</v>
      </c>
      <c r="Q36" s="166">
        <v>113</v>
      </c>
      <c r="R36" s="166">
        <v>102</v>
      </c>
      <c r="S36" s="166">
        <v>98</v>
      </c>
      <c r="T36" s="166">
        <v>101</v>
      </c>
      <c r="U36" s="166">
        <v>103</v>
      </c>
      <c r="V36" s="166">
        <v>105</v>
      </c>
      <c r="W36" s="166">
        <v>95</v>
      </c>
      <c r="X36" s="166">
        <v>101</v>
      </c>
      <c r="Y36" s="166">
        <v>101</v>
      </c>
      <c r="Z36" s="166">
        <v>67</v>
      </c>
      <c r="AA36" s="166">
        <v>59</v>
      </c>
      <c r="AB36" s="166">
        <v>58</v>
      </c>
      <c r="AC36" s="165"/>
      <c r="AD36" s="165"/>
      <c r="AE36" s="165"/>
      <c r="AF36" s="165"/>
      <c r="AG36" s="165"/>
      <c r="AH36" s="165"/>
      <c r="AI36" s="165"/>
      <c r="AJ36" s="165"/>
      <c r="AK36" s="165"/>
    </row>
  </sheetData>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7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2E0B4"/>
    <pageSetUpPr fitToPage="1"/>
  </sheetPr>
  <dimension ref="A1:X17"/>
  <sheetViews>
    <sheetView showGridLines="0" zoomScale="85" zoomScaleNormal="85" workbookViewId="0">
      <pane xSplit="2" topLeftCell="C1" activePane="topRight" state="frozen"/>
      <selection activeCell="C1" sqref="C1:C1048576"/>
      <selection pane="topRight" activeCell="C4" sqref="C4"/>
    </sheetView>
  </sheetViews>
  <sheetFormatPr defaultColWidth="10.28515625" defaultRowHeight="14.25" outlineLevelCol="1"/>
  <cols>
    <col min="1" max="1" width="40.7109375" style="2" customWidth="1"/>
    <col min="2" max="2" width="35.5703125" style="41" customWidth="1" outlineLevel="1"/>
    <col min="3" max="21" width="13.42578125" style="41" customWidth="1"/>
    <col min="22" max="22" width="2.28515625" style="2" customWidth="1"/>
    <col min="23" max="24" width="11.85546875" style="2" customWidth="1"/>
    <col min="25" max="16384" width="10.28515625" style="2"/>
  </cols>
  <sheetData>
    <row r="1" spans="1:24" s="1" customFormat="1">
      <c r="A1" s="43" t="s">
        <v>0</v>
      </c>
      <c r="B1" s="43" t="s">
        <v>1</v>
      </c>
      <c r="C1" s="12"/>
      <c r="D1" s="12"/>
      <c r="E1" s="12"/>
      <c r="F1" s="12"/>
      <c r="G1" s="12"/>
      <c r="H1" s="12"/>
      <c r="I1" s="12"/>
      <c r="J1" s="12"/>
      <c r="K1" s="12"/>
      <c r="L1" s="12"/>
      <c r="M1" s="12"/>
      <c r="N1" s="12"/>
      <c r="O1" s="12"/>
      <c r="P1" s="12"/>
      <c r="Q1" s="12"/>
      <c r="R1" s="12"/>
      <c r="S1" s="12"/>
      <c r="T1" s="12"/>
      <c r="U1" s="12"/>
      <c r="V1" s="2"/>
      <c r="W1" s="2"/>
      <c r="X1" s="2"/>
    </row>
    <row r="3" spans="1:24">
      <c r="A3" s="13" t="s">
        <v>636</v>
      </c>
      <c r="B3" s="13" t="s">
        <v>637</v>
      </c>
      <c r="C3" s="13"/>
      <c r="D3" s="13"/>
      <c r="E3" s="13"/>
      <c r="F3" s="13"/>
      <c r="G3" s="13"/>
      <c r="H3" s="13"/>
      <c r="I3" s="13"/>
      <c r="J3" s="13"/>
      <c r="K3" s="13"/>
      <c r="L3" s="13"/>
      <c r="M3" s="13"/>
      <c r="N3" s="13"/>
      <c r="O3" s="13"/>
      <c r="P3" s="13"/>
      <c r="Q3" s="13"/>
      <c r="R3" s="13"/>
      <c r="S3" s="13"/>
      <c r="T3" s="13"/>
      <c r="U3" s="13"/>
    </row>
    <row r="4" spans="1:24" ht="30.2" customHeight="1">
      <c r="A4" s="31" t="s">
        <v>630</v>
      </c>
      <c r="B4" s="31" t="s">
        <v>631</v>
      </c>
      <c r="C4" s="8">
        <v>44834</v>
      </c>
      <c r="D4" s="8">
        <v>44742</v>
      </c>
      <c r="E4" s="8">
        <v>44651</v>
      </c>
      <c r="F4" s="8">
        <v>44561</v>
      </c>
      <c r="G4" s="8">
        <v>44469</v>
      </c>
      <c r="H4" s="8">
        <v>44377</v>
      </c>
      <c r="I4" s="8">
        <v>44286</v>
      </c>
      <c r="J4" s="8">
        <v>44196</v>
      </c>
      <c r="K4" s="8">
        <v>44104</v>
      </c>
      <c r="L4" s="8">
        <v>44012</v>
      </c>
      <c r="M4" s="8">
        <v>43921</v>
      </c>
      <c r="N4" s="8">
        <v>43830</v>
      </c>
      <c r="O4" s="8">
        <v>43738</v>
      </c>
      <c r="P4" s="8">
        <v>43646</v>
      </c>
      <c r="Q4" s="8">
        <v>43555</v>
      </c>
      <c r="R4" s="8">
        <v>43465</v>
      </c>
      <c r="S4" s="8">
        <v>43373</v>
      </c>
      <c r="T4" s="8">
        <v>43281</v>
      </c>
      <c r="U4" s="8" t="s">
        <v>428</v>
      </c>
    </row>
    <row r="5" spans="1:24">
      <c r="A5" s="9" t="s">
        <v>632</v>
      </c>
      <c r="B5" s="262" t="s">
        <v>633</v>
      </c>
      <c r="C5" s="317">
        <v>110.77902914000001</v>
      </c>
      <c r="D5" s="317">
        <v>1237.05</v>
      </c>
      <c r="E5" s="317">
        <v>1740.41293765</v>
      </c>
      <c r="F5" s="317">
        <v>1703.7296751399999</v>
      </c>
      <c r="G5" s="317">
        <v>1705.00358112</v>
      </c>
      <c r="H5" s="317">
        <v>1756.4221350800001</v>
      </c>
      <c r="I5" s="317">
        <v>1436.8825375399999</v>
      </c>
      <c r="J5" s="317">
        <v>1314.02598201</v>
      </c>
      <c r="K5" s="317">
        <v>1355.41217919</v>
      </c>
      <c r="L5" s="317">
        <v>1490.2703504999999</v>
      </c>
      <c r="M5" s="317">
        <v>1417.16255467</v>
      </c>
      <c r="N5" s="317">
        <v>1327.3400909299999</v>
      </c>
      <c r="O5" s="317">
        <v>1045.4771645800001</v>
      </c>
      <c r="P5" s="317">
        <v>975.85537757999998</v>
      </c>
      <c r="Q5" s="317">
        <v>928.91369256000007</v>
      </c>
      <c r="R5" s="317">
        <v>703.00869661999991</v>
      </c>
      <c r="S5" s="317">
        <v>396.62392460000001</v>
      </c>
      <c r="T5" s="317">
        <v>395.72452222999999</v>
      </c>
      <c r="U5" s="317">
        <v>293.93501175999995</v>
      </c>
    </row>
    <row r="6" spans="1:24">
      <c r="A6" s="9" t="s">
        <v>634</v>
      </c>
      <c r="B6" s="262" t="s">
        <v>635</v>
      </c>
      <c r="C6" s="317">
        <v>817.64659166000001</v>
      </c>
      <c r="D6" s="317">
        <v>948.59799999999996</v>
      </c>
      <c r="E6" s="317">
        <v>888.57899999999995</v>
      </c>
      <c r="F6" s="317">
        <v>826.28599999999994</v>
      </c>
      <c r="G6" s="317">
        <v>995.00255683</v>
      </c>
      <c r="H6" s="317">
        <v>964.93899999999996</v>
      </c>
      <c r="I6" s="317">
        <v>769.68102847</v>
      </c>
      <c r="J6" s="317">
        <v>677.33524389000002</v>
      </c>
      <c r="K6" s="317">
        <v>786.30918935</v>
      </c>
      <c r="L6" s="317">
        <v>435.08890975000003</v>
      </c>
      <c r="M6" s="317">
        <v>799.22802002000003</v>
      </c>
      <c r="N6" s="317">
        <v>697.08758165999893</v>
      </c>
      <c r="O6" s="317">
        <v>841.61357973999463</v>
      </c>
      <c r="P6" s="317">
        <v>864.123005709989</v>
      </c>
      <c r="Q6" s="317">
        <v>840.60640961000013</v>
      </c>
      <c r="R6" s="317">
        <v>856.64266037000039</v>
      </c>
      <c r="S6" s="317">
        <v>623.49224224283353</v>
      </c>
      <c r="T6" s="317">
        <v>702.14812239757032</v>
      </c>
      <c r="U6" s="317">
        <v>633.12724547456014</v>
      </c>
    </row>
    <row r="7" spans="1:24">
      <c r="A7" s="9"/>
      <c r="B7" s="9"/>
      <c r="C7" s="140"/>
      <c r="D7" s="140"/>
      <c r="E7" s="140"/>
      <c r="F7" s="140"/>
      <c r="G7" s="140"/>
      <c r="H7" s="140"/>
      <c r="I7" s="140"/>
      <c r="J7" s="140"/>
      <c r="K7" s="140"/>
      <c r="L7" s="140"/>
      <c r="M7" s="140"/>
      <c r="N7" s="140"/>
      <c r="O7" s="140"/>
      <c r="P7" s="140"/>
      <c r="Q7" s="140"/>
      <c r="R7" s="140"/>
      <c r="S7" s="140"/>
      <c r="T7" s="140"/>
      <c r="U7" s="140"/>
    </row>
    <row r="8" spans="1:24">
      <c r="A8" s="9"/>
      <c r="B8" s="9"/>
      <c r="C8" s="140"/>
      <c r="D8" s="140"/>
      <c r="E8" s="140"/>
      <c r="F8" s="140"/>
      <c r="G8" s="140"/>
      <c r="H8" s="140"/>
      <c r="I8" s="140"/>
      <c r="J8" s="140"/>
      <c r="K8" s="140"/>
      <c r="L8" s="140"/>
      <c r="M8" s="140"/>
      <c r="N8" s="140"/>
      <c r="O8" s="140"/>
      <c r="P8" s="140"/>
      <c r="Q8" s="140"/>
      <c r="R8" s="140"/>
      <c r="S8" s="140"/>
      <c r="T8" s="140"/>
      <c r="U8" s="140"/>
    </row>
    <row r="9" spans="1:24">
      <c r="A9" s="9"/>
      <c r="B9" s="9"/>
      <c r="C9" s="142"/>
      <c r="D9" s="142"/>
      <c r="E9" s="142"/>
      <c r="F9" s="142"/>
      <c r="G9" s="142"/>
      <c r="H9" s="142"/>
      <c r="I9" s="142"/>
      <c r="J9" s="142"/>
      <c r="K9" s="142"/>
      <c r="L9" s="142"/>
      <c r="M9" s="142"/>
      <c r="N9" s="142"/>
      <c r="O9" s="142"/>
      <c r="P9" s="142"/>
      <c r="Q9" s="142"/>
      <c r="R9" s="142"/>
      <c r="S9" s="142"/>
      <c r="T9" s="142"/>
      <c r="U9" s="142"/>
    </row>
    <row r="10" spans="1:24">
      <c r="A10" s="9"/>
      <c r="B10" s="9"/>
      <c r="C10" s="34"/>
      <c r="D10" s="34"/>
      <c r="E10" s="34"/>
      <c r="F10" s="34"/>
      <c r="G10" s="34"/>
      <c r="H10" s="34"/>
      <c r="I10" s="34"/>
      <c r="J10" s="34"/>
      <c r="K10" s="34"/>
      <c r="L10" s="34"/>
      <c r="M10" s="34"/>
      <c r="N10" s="34"/>
      <c r="O10" s="34"/>
      <c r="P10" s="34"/>
      <c r="Q10" s="34"/>
      <c r="R10" s="34"/>
      <c r="S10" s="34"/>
      <c r="T10" s="34"/>
      <c r="U10" s="34"/>
    </row>
    <row r="11" spans="1:24">
      <c r="A11" s="9"/>
      <c r="B11" s="9"/>
      <c r="C11" s="140"/>
      <c r="D11" s="140"/>
      <c r="E11" s="140"/>
      <c r="F11" s="140"/>
      <c r="G11" s="140"/>
      <c r="H11" s="140"/>
      <c r="I11" s="140"/>
      <c r="J11" s="140"/>
      <c r="K11" s="140"/>
      <c r="L11" s="140"/>
      <c r="M11" s="140"/>
      <c r="N11" s="140"/>
      <c r="O11" s="140"/>
      <c r="P11" s="140"/>
      <c r="Q11" s="140"/>
      <c r="R11" s="140"/>
      <c r="S11" s="140"/>
      <c r="T11" s="140"/>
      <c r="U11" s="140"/>
    </row>
    <row r="12" spans="1:24" ht="54" customHeight="1">
      <c r="A12" s="143"/>
      <c r="B12" s="143"/>
    </row>
    <row r="13" spans="1:24">
      <c r="A13" s="143"/>
      <c r="B13" s="143"/>
      <c r="C13" s="140"/>
      <c r="D13" s="140"/>
      <c r="E13" s="140"/>
      <c r="F13" s="140"/>
      <c r="G13" s="140"/>
      <c r="H13" s="140"/>
      <c r="I13" s="140"/>
      <c r="J13" s="140"/>
      <c r="K13" s="140"/>
      <c r="L13" s="140"/>
      <c r="M13" s="140"/>
      <c r="N13" s="140"/>
      <c r="O13" s="140"/>
      <c r="P13" s="140"/>
      <c r="Q13" s="140"/>
      <c r="R13" s="140"/>
      <c r="S13" s="140"/>
      <c r="T13" s="140"/>
      <c r="U13" s="140"/>
    </row>
    <row r="14" spans="1:24">
      <c r="C14" s="140"/>
      <c r="D14" s="140"/>
      <c r="E14" s="140"/>
      <c r="F14" s="140"/>
      <c r="G14" s="140"/>
      <c r="H14" s="140"/>
      <c r="I14" s="140"/>
      <c r="J14" s="140"/>
      <c r="K14" s="140"/>
      <c r="L14" s="140"/>
      <c r="M14" s="140"/>
      <c r="N14" s="140"/>
      <c r="O14" s="140"/>
      <c r="P14" s="140"/>
      <c r="Q14" s="140"/>
      <c r="R14" s="140"/>
      <c r="S14" s="140"/>
      <c r="T14" s="140"/>
      <c r="U14" s="140"/>
    </row>
    <row r="17" spans="3:21">
      <c r="C17" s="185"/>
      <c r="D17" s="185"/>
      <c r="E17" s="185"/>
      <c r="F17" s="185"/>
      <c r="G17" s="185"/>
      <c r="H17" s="185"/>
      <c r="I17" s="185"/>
      <c r="J17" s="185"/>
      <c r="K17" s="185"/>
      <c r="L17" s="185"/>
      <c r="M17" s="185"/>
      <c r="N17" s="185"/>
      <c r="O17" s="185"/>
      <c r="P17" s="185"/>
      <c r="Q17" s="185"/>
      <c r="R17" s="185"/>
      <c r="S17" s="185"/>
      <c r="T17" s="185"/>
      <c r="U17" s="185"/>
    </row>
  </sheetData>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5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2E0B4"/>
    <pageSetUpPr fitToPage="1"/>
  </sheetPr>
  <dimension ref="A1:X286"/>
  <sheetViews>
    <sheetView showGridLines="0" zoomScale="85" zoomScaleNormal="85" workbookViewId="0">
      <pane xSplit="2" topLeftCell="C1" activePane="topRight" state="frozen"/>
      <selection activeCell="C1" sqref="C1:C1048576"/>
      <selection pane="topRight" activeCell="C3" sqref="C3"/>
    </sheetView>
  </sheetViews>
  <sheetFormatPr defaultColWidth="10.28515625" defaultRowHeight="14.25" outlineLevelRow="1" outlineLevelCol="1"/>
  <cols>
    <col min="1" max="1" width="40.7109375" style="2" customWidth="1"/>
    <col min="2" max="2" width="35.5703125" style="41" hidden="1" customWidth="1" outlineLevel="1"/>
    <col min="3" max="3" width="13.42578125" style="41" customWidth="1" collapsed="1"/>
    <col min="4" max="21" width="13.42578125" style="41" customWidth="1"/>
    <col min="22" max="22" width="2.28515625" style="2" customWidth="1"/>
    <col min="23" max="24" width="11.85546875" style="2" customWidth="1"/>
    <col min="25" max="16384" width="10.28515625" style="2"/>
  </cols>
  <sheetData>
    <row r="1" spans="1:24" s="1" customFormat="1">
      <c r="A1" s="43" t="s">
        <v>0</v>
      </c>
      <c r="B1" s="43" t="s">
        <v>1</v>
      </c>
      <c r="C1" s="12"/>
      <c r="D1" s="12"/>
      <c r="E1" s="12"/>
      <c r="F1" s="12"/>
      <c r="G1" s="12"/>
      <c r="H1" s="12"/>
      <c r="I1" s="12"/>
      <c r="J1" s="12"/>
      <c r="K1" s="12"/>
      <c r="L1" s="12"/>
      <c r="M1" s="12"/>
      <c r="N1" s="12"/>
      <c r="O1" s="12"/>
      <c r="P1" s="12"/>
      <c r="Q1" s="12"/>
      <c r="R1" s="12"/>
      <c r="S1" s="12"/>
      <c r="T1" s="12"/>
      <c r="U1" s="12"/>
      <c r="V1" s="2"/>
      <c r="W1" s="2"/>
      <c r="X1" s="2"/>
    </row>
    <row r="2" spans="1:24">
      <c r="A2" s="5" t="s">
        <v>657</v>
      </c>
    </row>
    <row r="3" spans="1:24">
      <c r="A3" s="5"/>
    </row>
    <row r="4" spans="1:24">
      <c r="A4" s="9"/>
      <c r="B4" s="9"/>
      <c r="C4" s="140"/>
      <c r="D4" s="140"/>
      <c r="E4" s="140"/>
      <c r="F4" s="140"/>
      <c r="G4" s="140"/>
      <c r="H4" s="140"/>
      <c r="I4" s="140"/>
      <c r="J4" s="140"/>
      <c r="K4" s="140"/>
      <c r="L4" s="140"/>
      <c r="M4" s="140"/>
      <c r="N4" s="140"/>
      <c r="O4" s="140"/>
      <c r="P4" s="140"/>
      <c r="Q4" s="140"/>
      <c r="R4" s="140"/>
      <c r="S4" s="140"/>
      <c r="T4" s="140"/>
      <c r="U4" s="140"/>
    </row>
    <row r="5" spans="1:24" ht="15">
      <c r="A5" s="331" t="s">
        <v>638</v>
      </c>
      <c r="B5" s="318"/>
      <c r="C5" s="318"/>
      <c r="D5" s="318"/>
      <c r="E5" s="318"/>
      <c r="F5" s="318"/>
      <c r="G5" s="318"/>
      <c r="H5" s="318"/>
      <c r="I5" s="318"/>
      <c r="J5" s="318"/>
      <c r="K5" s="318"/>
      <c r="L5" s="318"/>
      <c r="M5" s="318"/>
      <c r="N5" s="318"/>
      <c r="O5" s="318"/>
      <c r="P5" s="318"/>
      <c r="Q5" s="318"/>
      <c r="R5" s="318"/>
      <c r="S5" s="318"/>
      <c r="T5" s="322"/>
      <c r="U5" s="318"/>
    </row>
    <row r="6" spans="1:24" ht="15" hidden="1" outlineLevel="1">
      <c r="A6" s="5" t="s">
        <v>2</v>
      </c>
      <c r="B6" s="6" t="s">
        <v>3</v>
      </c>
      <c r="C6"/>
      <c r="D6"/>
      <c r="E6"/>
      <c r="F6"/>
      <c r="G6"/>
      <c r="H6"/>
      <c r="I6"/>
      <c r="J6"/>
      <c r="K6"/>
      <c r="L6"/>
      <c r="M6"/>
      <c r="N6"/>
      <c r="O6"/>
      <c r="P6"/>
      <c r="Q6"/>
      <c r="R6"/>
      <c r="S6"/>
      <c r="T6"/>
      <c r="U6"/>
    </row>
    <row r="7" spans="1:24" ht="15" hidden="1" outlineLevel="1">
      <c r="A7" s="31" t="s">
        <v>733</v>
      </c>
      <c r="B7" s="31" t="s">
        <v>650</v>
      </c>
      <c r="C7" s="8">
        <v>44834</v>
      </c>
      <c r="D7" s="236">
        <v>44742</v>
      </c>
      <c r="E7" s="236">
        <v>44651</v>
      </c>
      <c r="F7" s="236">
        <v>44561</v>
      </c>
      <c r="G7" s="8">
        <v>44469</v>
      </c>
      <c r="H7" s="8">
        <v>44377</v>
      </c>
      <c r="I7" s="8">
        <v>44286</v>
      </c>
      <c r="J7" s="236">
        <v>44196</v>
      </c>
      <c r="K7" s="236">
        <v>44104</v>
      </c>
      <c r="L7" s="236">
        <v>44012</v>
      </c>
      <c r="M7" s="236">
        <v>43921</v>
      </c>
      <c r="N7" s="236">
        <v>43830</v>
      </c>
      <c r="O7" s="236">
        <v>43738</v>
      </c>
      <c r="P7" s="236">
        <v>43646</v>
      </c>
      <c r="Q7" s="236">
        <v>43555</v>
      </c>
      <c r="R7" s="236">
        <v>43465</v>
      </c>
      <c r="S7" s="236">
        <v>43373</v>
      </c>
      <c r="T7" s="236">
        <v>43281</v>
      </c>
      <c r="U7" s="236" t="s">
        <v>428</v>
      </c>
    </row>
    <row r="8" spans="1:24" hidden="1" outlineLevel="1">
      <c r="A8" s="323" t="s">
        <v>70</v>
      </c>
      <c r="B8" s="320"/>
      <c r="C8" s="365">
        <v>783188.88528716401</v>
      </c>
      <c r="D8" s="365">
        <v>1154582</v>
      </c>
      <c r="E8" s="365">
        <v>542069.31937408284</v>
      </c>
      <c r="F8" s="365">
        <v>1747299.1605866579</v>
      </c>
      <c r="G8" s="365">
        <v>1265674.2926574531</v>
      </c>
      <c r="H8" s="365">
        <v>831185.73002950149</v>
      </c>
      <c r="I8" s="365">
        <v>412484.25513070088</v>
      </c>
      <c r="J8" s="320">
        <v>1714399.389934605</v>
      </c>
      <c r="K8" s="320">
        <v>1296207.9777045907</v>
      </c>
      <c r="L8" s="320">
        <v>883049.34976343671</v>
      </c>
      <c r="M8" s="320">
        <v>462446.27225745167</v>
      </c>
      <c r="N8" s="320">
        <v>1812521.53969813</v>
      </c>
      <c r="O8" s="320">
        <v>1345030.195528192</v>
      </c>
      <c r="P8" s="320">
        <v>885675.36799837626</v>
      </c>
      <c r="Q8" s="320">
        <v>433471.11825646367</v>
      </c>
      <c r="R8" s="320">
        <v>1309474.1750657347</v>
      </c>
      <c r="S8" s="320">
        <v>912027.7127784316</v>
      </c>
      <c r="T8" s="320">
        <v>598604.9068540514</v>
      </c>
      <c r="U8" s="320">
        <v>282926.75036341185</v>
      </c>
    </row>
    <row r="9" spans="1:24" hidden="1" outlineLevel="1">
      <c r="A9" s="321" t="s">
        <v>642</v>
      </c>
      <c r="B9" s="319"/>
      <c r="C9" s="334">
        <v>2546035.4442065409</v>
      </c>
      <c r="D9" s="334">
        <v>1524568</v>
      </c>
      <c r="E9" s="334">
        <v>641804.72219477862</v>
      </c>
      <c r="F9" s="334">
        <v>1704859.9278020919</v>
      </c>
      <c r="G9" s="334">
        <v>1217348.9427286361</v>
      </c>
      <c r="H9" s="334">
        <v>797633.9746940902</v>
      </c>
      <c r="I9" s="334">
        <v>395392.07292792574</v>
      </c>
      <c r="J9" s="319">
        <v>1795721.7500660853</v>
      </c>
      <c r="K9" s="319">
        <v>1395147.61638734</v>
      </c>
      <c r="L9" s="319">
        <v>988298.85900085873</v>
      </c>
      <c r="M9" s="319">
        <v>525062.86709597846</v>
      </c>
      <c r="N9" s="319">
        <v>2086839.9224609633</v>
      </c>
      <c r="O9" s="319">
        <v>1557775.7103752713</v>
      </c>
      <c r="P9" s="319">
        <v>1023680.4841298899</v>
      </c>
      <c r="Q9" s="319">
        <v>499002.7384123638</v>
      </c>
      <c r="R9" s="319">
        <v>1570047.8686991225</v>
      </c>
      <c r="S9" s="319">
        <v>1106207.3752768238</v>
      </c>
      <c r="T9" s="319">
        <v>723663.61718179588</v>
      </c>
      <c r="U9" s="319">
        <v>350012.40678600775</v>
      </c>
    </row>
    <row r="10" spans="1:24" hidden="1" outlineLevel="1">
      <c r="A10" s="321" t="s">
        <v>643</v>
      </c>
      <c r="B10" s="319"/>
      <c r="C10" s="334">
        <v>-1506813.3235132389</v>
      </c>
      <c r="D10" s="334">
        <v>-195812</v>
      </c>
      <c r="E10" s="334">
        <v>-46837.71465118551</v>
      </c>
      <c r="F10" s="334">
        <v>-74713.012310419246</v>
      </c>
      <c r="G10" s="334">
        <v>-51905.946253341863</v>
      </c>
      <c r="H10" s="334">
        <v>-37286.783476026991</v>
      </c>
      <c r="I10" s="334">
        <v>-20052.140887225069</v>
      </c>
      <c r="J10" s="319">
        <v>-240277.16861249972</v>
      </c>
      <c r="K10" s="319">
        <v>-214780.21972377313</v>
      </c>
      <c r="L10" s="319">
        <v>-174283.64090344455</v>
      </c>
      <c r="M10" s="319">
        <v>-97002.988134548563</v>
      </c>
      <c r="N10" s="319">
        <v>-508971.27918931632</v>
      </c>
      <c r="O10" s="319">
        <v>-397198.15995878761</v>
      </c>
      <c r="P10" s="319">
        <v>-266790.03198496898</v>
      </c>
      <c r="Q10" s="319">
        <v>-133964.92436243489</v>
      </c>
      <c r="R10" s="319">
        <v>-378008.63782345492</v>
      </c>
      <c r="S10" s="319">
        <v>-259804.03975472</v>
      </c>
      <c r="T10" s="319">
        <v>-173053.69970298477</v>
      </c>
      <c r="U10" s="319">
        <v>-90218.180154405214</v>
      </c>
    </row>
    <row r="11" spans="1:24" hidden="1" outlineLevel="1">
      <c r="A11" s="321" t="s">
        <v>644</v>
      </c>
      <c r="B11" s="319"/>
      <c r="C11" s="334">
        <v>1290803.5663543751</v>
      </c>
      <c r="D11" s="334">
        <v>669107</v>
      </c>
      <c r="E11" s="334">
        <v>263684.46426000108</v>
      </c>
      <c r="F11" s="334">
        <v>638984.53456451558</v>
      </c>
      <c r="G11" s="334">
        <v>457533.45404451533</v>
      </c>
      <c r="H11" s="334">
        <v>305383.73454881634</v>
      </c>
      <c r="I11" s="334">
        <v>153259.92355000001</v>
      </c>
      <c r="J11" s="319">
        <v>817698.40678101988</v>
      </c>
      <c r="K11" s="319">
        <v>652849.81359102449</v>
      </c>
      <c r="L11" s="319">
        <v>471311.41799602256</v>
      </c>
      <c r="M11" s="319">
        <v>255203.70740602186</v>
      </c>
      <c r="N11" s="319">
        <v>1094741.9371680662</v>
      </c>
      <c r="O11" s="319">
        <v>823818.59468066436</v>
      </c>
      <c r="P11" s="319">
        <v>548396.89915495913</v>
      </c>
      <c r="Q11" s="319">
        <v>274110.94060462737</v>
      </c>
      <c r="R11" s="319">
        <v>794131.48893373134</v>
      </c>
      <c r="S11" s="319">
        <v>548297.10151683108</v>
      </c>
      <c r="T11" s="319">
        <v>366846.20427762379</v>
      </c>
      <c r="U11" s="319">
        <v>182373.9321624825</v>
      </c>
    </row>
    <row r="12" spans="1:24" hidden="1" outlineLevel="1">
      <c r="A12" s="321" t="s">
        <v>645</v>
      </c>
      <c r="B12" s="319"/>
      <c r="C12" s="334">
        <v>-1546836.8017605131</v>
      </c>
      <c r="D12" s="334">
        <v>-843281</v>
      </c>
      <c r="E12" s="334">
        <v>-316582.1524295113</v>
      </c>
      <c r="F12" s="334">
        <v>-521832.28946953022</v>
      </c>
      <c r="G12" s="334">
        <v>-357302.1578623564</v>
      </c>
      <c r="H12" s="334">
        <v>-234545.19573737826</v>
      </c>
      <c r="I12" s="334">
        <v>-116115.60045999975</v>
      </c>
      <c r="J12" s="319">
        <v>-658743.59830000054</v>
      </c>
      <c r="K12" s="319">
        <v>-537009.23255000066</v>
      </c>
      <c r="L12" s="319">
        <v>-402277.28633000009</v>
      </c>
      <c r="M12" s="319">
        <v>-220817.31411000018</v>
      </c>
      <c r="N12" s="319">
        <v>-860089.04074158287</v>
      </c>
      <c r="O12" s="319">
        <v>-639365.94956895581</v>
      </c>
      <c r="P12" s="319">
        <v>-419611.98330150387</v>
      </c>
      <c r="Q12" s="319">
        <v>-205677.63639809261</v>
      </c>
      <c r="R12" s="319">
        <v>-676696.54474366433</v>
      </c>
      <c r="S12" s="319">
        <v>-482672.72426050325</v>
      </c>
      <c r="T12" s="319">
        <v>-318851.21490238345</v>
      </c>
      <c r="U12" s="319">
        <v>-159241.40843067318</v>
      </c>
    </row>
    <row r="13" spans="1:24" hidden="1" outlineLevel="1">
      <c r="A13" s="323" t="s">
        <v>639</v>
      </c>
      <c r="B13" s="320"/>
      <c r="C13" s="365">
        <v>472979.00211846142</v>
      </c>
      <c r="D13" s="365">
        <v>323674</v>
      </c>
      <c r="E13" s="365">
        <v>164850.9133291133</v>
      </c>
      <c r="F13" s="365">
        <v>559695.63109814574</v>
      </c>
      <c r="G13" s="365">
        <v>405189.83716246329</v>
      </c>
      <c r="H13" s="365">
        <v>268613.14020525251</v>
      </c>
      <c r="I13" s="365">
        <v>129303.59396356017</v>
      </c>
      <c r="J13" s="320">
        <v>468235.98078203271</v>
      </c>
      <c r="K13" s="320">
        <v>348103.98737693246</v>
      </c>
      <c r="L13" s="320">
        <v>213972.23978293972</v>
      </c>
      <c r="M13" s="320">
        <v>106405.58211824574</v>
      </c>
      <c r="N13" s="320">
        <v>418888.67637243564</v>
      </c>
      <c r="O13" s="320">
        <v>313077.4840180212</v>
      </c>
      <c r="P13" s="320">
        <v>203020.87511356792</v>
      </c>
      <c r="Q13" s="320">
        <v>102365.07847116074</v>
      </c>
      <c r="R13" s="320">
        <v>333211.12917081895</v>
      </c>
      <c r="S13" s="320">
        <v>237257.08058916585</v>
      </c>
      <c r="T13" s="320">
        <v>157410.87524232254</v>
      </c>
      <c r="U13" s="320">
        <v>77742.886371015091</v>
      </c>
    </row>
    <row r="14" spans="1:24" hidden="1" outlineLevel="1">
      <c r="A14" s="321" t="s">
        <v>24</v>
      </c>
      <c r="B14" s="319"/>
      <c r="C14" s="334"/>
      <c r="D14" s="334"/>
      <c r="E14" s="334"/>
      <c r="F14" s="334"/>
      <c r="G14" s="334"/>
      <c r="H14" s="334"/>
      <c r="I14" s="334"/>
      <c r="J14" s="319"/>
      <c r="K14" s="319"/>
      <c r="L14" s="319"/>
      <c r="M14" s="319"/>
      <c r="N14" s="319"/>
      <c r="O14" s="319"/>
      <c r="P14" s="319"/>
      <c r="Q14" s="319"/>
      <c r="R14" s="319"/>
      <c r="S14" s="319"/>
      <c r="T14" s="319"/>
      <c r="U14" s="319"/>
    </row>
    <row r="15" spans="1:24" hidden="1" outlineLevel="1">
      <c r="A15" s="321" t="s">
        <v>26</v>
      </c>
      <c r="B15" s="319"/>
      <c r="C15" s="334">
        <v>102153.45301098275</v>
      </c>
      <c r="D15" s="334">
        <v>69573</v>
      </c>
      <c r="E15" s="334">
        <v>37059.696688514749</v>
      </c>
      <c r="F15" s="334">
        <v>99001.271784068915</v>
      </c>
      <c r="G15" s="334">
        <v>75331.944538702839</v>
      </c>
      <c r="H15" s="334">
        <v>50969.831126222831</v>
      </c>
      <c r="I15" s="334">
        <v>25537.693418265109</v>
      </c>
      <c r="J15" s="319">
        <v>89061.274154618412</v>
      </c>
      <c r="K15" s="319">
        <v>69312.856660930105</v>
      </c>
      <c r="L15" s="319">
        <v>45713.554494397096</v>
      </c>
      <c r="M15" s="319">
        <v>24871.137649556276</v>
      </c>
      <c r="N15" s="319">
        <v>89530.994540327461</v>
      </c>
      <c r="O15" s="319">
        <v>64595.512464058695</v>
      </c>
      <c r="P15" s="319">
        <v>42967.029084128444</v>
      </c>
      <c r="Q15" s="319">
        <v>19104.752269702421</v>
      </c>
      <c r="R15" s="319">
        <v>42415.577633893707</v>
      </c>
      <c r="S15" s="319">
        <v>26497.221984779469</v>
      </c>
      <c r="T15" s="319">
        <v>17183.43835650419</v>
      </c>
      <c r="U15" s="319">
        <v>8368.4435406120738</v>
      </c>
    </row>
    <row r="16" spans="1:24" hidden="1" outlineLevel="1">
      <c r="A16" s="321" t="s">
        <v>28</v>
      </c>
      <c r="B16" s="319"/>
      <c r="C16" s="334"/>
      <c r="D16" s="334"/>
      <c r="E16" s="334"/>
      <c r="F16" s="334"/>
      <c r="G16" s="334"/>
      <c r="H16" s="334"/>
      <c r="I16" s="334"/>
      <c r="J16" s="319">
        <v>3697.1848585396156</v>
      </c>
      <c r="K16" s="319">
        <v>3724.196015898468</v>
      </c>
      <c r="L16" s="319">
        <v>3727.4992823919815</v>
      </c>
      <c r="M16" s="319">
        <v>-1.0000000000298024</v>
      </c>
      <c r="N16" s="319">
        <v>13.533479999999891</v>
      </c>
      <c r="O16" s="319">
        <v>8.0427599999998449</v>
      </c>
      <c r="P16" s="319">
        <v>7.6871400000000527</v>
      </c>
      <c r="Q16" s="319">
        <v>5.3736899999997672</v>
      </c>
      <c r="R16" s="319"/>
      <c r="S16" s="319"/>
      <c r="T16" s="319"/>
      <c r="U16" s="319"/>
    </row>
    <row r="17" spans="1:21" hidden="1" outlineLevel="1">
      <c r="A17" s="321" t="s">
        <v>30</v>
      </c>
      <c r="B17" s="319"/>
      <c r="C17" s="334"/>
      <c r="D17" s="334"/>
      <c r="E17" s="334"/>
      <c r="F17" s="334"/>
      <c r="G17" s="334"/>
      <c r="H17" s="334"/>
      <c r="I17" s="334"/>
      <c r="J17" s="319"/>
      <c r="K17" s="319"/>
      <c r="L17" s="319"/>
      <c r="M17" s="319"/>
      <c r="N17" s="319"/>
      <c r="O17" s="319"/>
      <c r="P17" s="319"/>
      <c r="Q17" s="319"/>
      <c r="R17" s="319"/>
      <c r="S17" s="319"/>
      <c r="T17" s="319"/>
      <c r="U17" s="319"/>
    </row>
    <row r="18" spans="1:21" ht="23.25" hidden="1" outlineLevel="1">
      <c r="A18" s="321" t="s">
        <v>640</v>
      </c>
      <c r="B18" s="319"/>
      <c r="C18" s="334"/>
      <c r="D18" s="334"/>
      <c r="E18" s="334"/>
      <c r="F18" s="334"/>
      <c r="G18" s="334"/>
      <c r="H18" s="334"/>
      <c r="I18" s="334"/>
      <c r="J18" s="319"/>
      <c r="K18" s="319"/>
      <c r="L18" s="319"/>
      <c r="M18" s="319"/>
      <c r="N18" s="319"/>
      <c r="O18" s="319"/>
      <c r="P18" s="319"/>
      <c r="Q18" s="319"/>
      <c r="R18" s="319"/>
      <c r="S18" s="319"/>
      <c r="T18" s="319"/>
      <c r="U18" s="319"/>
    </row>
    <row r="19" spans="1:21" hidden="1" outlineLevel="1">
      <c r="A19" s="324" t="s">
        <v>641</v>
      </c>
      <c r="B19" s="325"/>
      <c r="C19" s="334">
        <v>-28286.907902273644</v>
      </c>
      <c r="D19" s="334">
        <v>-16203</v>
      </c>
      <c r="E19" s="334">
        <v>-6260.2352086765359</v>
      </c>
      <c r="F19" s="334">
        <v>-18034.326038599622</v>
      </c>
      <c r="G19" s="334">
        <v>-31301.815191242269</v>
      </c>
      <c r="H19" s="334">
        <v>-20114.150508920808</v>
      </c>
      <c r="I19" s="334">
        <v>-10207.223543084452</v>
      </c>
      <c r="J19" s="319">
        <v>-34718.366456794472</v>
      </c>
      <c r="K19" s="319">
        <v>-30580.858088988029</v>
      </c>
      <c r="L19" s="319">
        <v>-889.51700677310146</v>
      </c>
      <c r="M19" s="319">
        <v>4118.81718201692</v>
      </c>
      <c r="N19" s="334">
        <v>-63157.803432288507</v>
      </c>
      <c r="O19" s="319">
        <v>-41767.728126911199</v>
      </c>
      <c r="P19" s="319">
        <v>3195.86938101242</v>
      </c>
      <c r="Q19" s="319">
        <v>5258.0968128322202</v>
      </c>
      <c r="R19" s="319">
        <v>2824.4506616837234</v>
      </c>
      <c r="S19" s="319">
        <v>233</v>
      </c>
      <c r="T19" s="319">
        <v>578.08954338009244</v>
      </c>
      <c r="U19" s="319">
        <v>454.30089634227897</v>
      </c>
    </row>
    <row r="20" spans="1:21" ht="23.25" hidden="1" outlineLevel="1">
      <c r="A20" s="367" t="s">
        <v>739</v>
      </c>
      <c r="B20" s="325"/>
      <c r="C20" s="334">
        <v>-2652.0808300000044</v>
      </c>
      <c r="D20" s="334">
        <v>-2379</v>
      </c>
      <c r="E20" s="334"/>
      <c r="F20" s="334"/>
      <c r="G20" s="334"/>
      <c r="H20" s="334"/>
      <c r="I20" s="334"/>
      <c r="J20" s="319"/>
      <c r="K20" s="319"/>
      <c r="L20" s="319"/>
      <c r="M20" s="319"/>
      <c r="N20" s="334"/>
      <c r="O20" s="319"/>
      <c r="P20" s="319"/>
      <c r="Q20" s="319"/>
      <c r="R20" s="319"/>
      <c r="S20" s="319"/>
      <c r="T20" s="319"/>
      <c r="U20" s="319"/>
    </row>
    <row r="21" spans="1:21" hidden="1" outlineLevel="1">
      <c r="A21" s="326" t="s">
        <v>646</v>
      </c>
      <c r="B21" s="320"/>
      <c r="C21" s="365">
        <v>1327382.3516843347</v>
      </c>
      <c r="D21" s="365">
        <v>1529247</v>
      </c>
      <c r="E21" s="365">
        <v>737719.69418303436</v>
      </c>
      <c r="F21" s="365">
        <v>2387961.7374302731</v>
      </c>
      <c r="G21" s="365">
        <v>1714893.9059873768</v>
      </c>
      <c r="H21" s="365">
        <v>1130654.1976720558</v>
      </c>
      <c r="I21" s="365">
        <v>557118.31896944169</v>
      </c>
      <c r="J21" s="320">
        <v>2240675.2423130013</v>
      </c>
      <c r="K21" s="320">
        <v>1686767.9387093636</v>
      </c>
      <c r="L21" s="320">
        <v>1145572.9053563923</v>
      </c>
      <c r="M21" s="320">
        <v>597840.58824727067</v>
      </c>
      <c r="N21" s="320">
        <v>2257796.9406570042</v>
      </c>
      <c r="O21" s="320">
        <v>1680943.5066417607</v>
      </c>
      <c r="P21" s="320">
        <v>1134866.8287154851</v>
      </c>
      <c r="Q21" s="320">
        <v>560204.41950015898</v>
      </c>
      <c r="R21" s="320">
        <v>1687925.3325326212</v>
      </c>
      <c r="S21" s="320">
        <v>1176015.0153528671</v>
      </c>
      <c r="T21" s="320">
        <v>773777.30999674823</v>
      </c>
      <c r="U21" s="320">
        <v>369492.38117138128</v>
      </c>
    </row>
    <row r="22" spans="1:21" ht="34.5" hidden="1" outlineLevel="1">
      <c r="A22" s="321" t="s">
        <v>34</v>
      </c>
      <c r="B22" s="319"/>
      <c r="C22" s="334">
        <v>-288019.33172592311</v>
      </c>
      <c r="D22" s="334">
        <v>-230251</v>
      </c>
      <c r="E22" s="334">
        <v>-138850.42906183697</v>
      </c>
      <c r="F22" s="334">
        <v>-148340.65635967586</v>
      </c>
      <c r="G22" s="334">
        <v>-86282.730423483183</v>
      </c>
      <c r="H22" s="334">
        <v>-48598.562266928137</v>
      </c>
      <c r="I22" s="334">
        <v>-6143.3739257379248</v>
      </c>
      <c r="J22" s="319">
        <v>-512571.6164591299</v>
      </c>
      <c r="K22" s="319">
        <v>-441668.06091999868</v>
      </c>
      <c r="L22" s="319">
        <v>-337475.92127000028</v>
      </c>
      <c r="M22" s="319">
        <v>-140002.12908999959</v>
      </c>
      <c r="N22" s="319">
        <v>-321477.09274339565</v>
      </c>
      <c r="O22" s="319">
        <v>-225622.52353339895</v>
      </c>
      <c r="P22" s="319">
        <v>-132251.2086296989</v>
      </c>
      <c r="Q22" s="319">
        <v>-43914.345318298925</v>
      </c>
      <c r="R22" s="319">
        <v>-178960.92727827135</v>
      </c>
      <c r="S22" s="319">
        <v>-128710.67421852665</v>
      </c>
      <c r="T22" s="319">
        <v>-62737.94694250037</v>
      </c>
      <c r="U22" s="319">
        <v>-16281.920350099999</v>
      </c>
    </row>
    <row r="23" spans="1:21" ht="23.25" hidden="1" outlineLevel="1">
      <c r="A23" s="321" t="s">
        <v>600</v>
      </c>
      <c r="B23" s="325"/>
      <c r="C23" s="334">
        <v>-356736.97662000003</v>
      </c>
      <c r="D23" s="334">
        <v>-222737</v>
      </c>
      <c r="E23" s="334">
        <v>-83034.176180000009</v>
      </c>
      <c r="F23" s="334">
        <v>-1045304.4069500001</v>
      </c>
      <c r="G23" s="334">
        <v>-460929</v>
      </c>
      <c r="H23" s="334">
        <v>-258977</v>
      </c>
      <c r="I23" s="334">
        <v>-71858.000000000015</v>
      </c>
      <c r="J23" s="319">
        <v>-168156</v>
      </c>
      <c r="K23" s="319">
        <v>-66476</v>
      </c>
      <c r="L23" s="319">
        <v>-26562</v>
      </c>
      <c r="M23" s="319">
        <v>-11329</v>
      </c>
      <c r="N23" s="334">
        <v>-32113</v>
      </c>
      <c r="O23" s="319">
        <v>-934</v>
      </c>
      <c r="P23" s="319">
        <v>-760</v>
      </c>
      <c r="Q23" s="319">
        <v>-665</v>
      </c>
      <c r="R23" s="319"/>
      <c r="S23" s="319"/>
      <c r="T23" s="319"/>
      <c r="U23" s="319"/>
    </row>
    <row r="24" spans="1:21" hidden="1" outlineLevel="1">
      <c r="A24" s="321" t="s">
        <v>36</v>
      </c>
      <c r="B24" s="319"/>
      <c r="C24" s="334">
        <v>-1005926.9626375106</v>
      </c>
      <c r="D24" s="334">
        <v>-696485</v>
      </c>
      <c r="E24" s="334">
        <v>-341513.63980617351</v>
      </c>
      <c r="F24" s="334">
        <v>-1037539.8713306462</v>
      </c>
      <c r="G24" s="334">
        <v>-767930.90427436552</v>
      </c>
      <c r="H24" s="334">
        <v>-526031.81529431429</v>
      </c>
      <c r="I24" s="334">
        <v>-280368.19584681117</v>
      </c>
      <c r="J24" s="319">
        <v>-1122898.5979659392</v>
      </c>
      <c r="K24" s="319">
        <v>-867092.16937318095</v>
      </c>
      <c r="L24" s="319">
        <v>-603676.38293099951</v>
      </c>
      <c r="M24" s="319">
        <v>-335091.7629422195</v>
      </c>
      <c r="N24" s="319">
        <v>-1131057.8786458641</v>
      </c>
      <c r="O24" s="319">
        <v>-853464.36617280392</v>
      </c>
      <c r="P24" s="319">
        <v>-592981.76616667595</v>
      </c>
      <c r="Q24" s="319">
        <v>-325988.23558630887</v>
      </c>
      <c r="R24" s="319">
        <v>-861273.96283257066</v>
      </c>
      <c r="S24" s="319">
        <v>-606799.05617247068</v>
      </c>
      <c r="T24" s="319">
        <v>-420531.42444205156</v>
      </c>
      <c r="U24" s="319">
        <v>-207554.51897</v>
      </c>
    </row>
    <row r="25" spans="1:21" hidden="1" outlineLevel="1">
      <c r="A25" s="321" t="s">
        <v>38</v>
      </c>
      <c r="B25" s="319"/>
      <c r="C25" s="334">
        <v>275.35176550000006</v>
      </c>
      <c r="D25" s="334">
        <v>162</v>
      </c>
      <c r="E25" s="334">
        <v>72.811828500000004</v>
      </c>
      <c r="F25" s="334">
        <v>-103514.52698000002</v>
      </c>
      <c r="G25" s="334">
        <v>-76689.266539999982</v>
      </c>
      <c r="H25" s="334">
        <v>-51758.867609999987</v>
      </c>
      <c r="I25" s="334">
        <v>-25793.28539999999</v>
      </c>
      <c r="J25" s="319">
        <v>-101100.49022999998</v>
      </c>
      <c r="K25" s="319">
        <v>-73821.914800000028</v>
      </c>
      <c r="L25" s="319">
        <v>-47901.348100000032</v>
      </c>
      <c r="M25" s="319">
        <v>-24104.523800000006</v>
      </c>
      <c r="N25" s="319">
        <v>-80760.105240999997</v>
      </c>
      <c r="O25" s="319">
        <v>-56580.970681000006</v>
      </c>
      <c r="P25" s="319">
        <v>-36004.630161000008</v>
      </c>
      <c r="Q25" s="319">
        <v>-18380.449222400002</v>
      </c>
      <c r="R25" s="319">
        <v>-80096.592643899989</v>
      </c>
      <c r="S25" s="319">
        <v>-57773.626429999997</v>
      </c>
      <c r="T25" s="319">
        <v>-39097.363110000013</v>
      </c>
      <c r="U25" s="319">
        <v>-19442.111069999999</v>
      </c>
    </row>
    <row r="26" spans="1:21" hidden="1" outlineLevel="1">
      <c r="A26" s="321" t="s">
        <v>647</v>
      </c>
      <c r="B26" s="319"/>
      <c r="C26" s="334">
        <v>-487757.1250539461</v>
      </c>
      <c r="D26" s="334">
        <v>-328602</v>
      </c>
      <c r="E26" s="334">
        <v>-146391.72077751599</v>
      </c>
      <c r="F26" s="334">
        <v>-580916.91587850812</v>
      </c>
      <c r="G26" s="334">
        <v>-395762.87055143795</v>
      </c>
      <c r="H26" s="334">
        <v>-241522.25228313202</v>
      </c>
      <c r="I26" s="334">
        <v>-118330.24911915901</v>
      </c>
      <c r="J26" s="319">
        <v>-483810.97764960083</v>
      </c>
      <c r="K26" s="319">
        <v>-347973.97203402175</v>
      </c>
      <c r="L26" s="319">
        <v>-236533.43984394873</v>
      </c>
      <c r="M26" s="319">
        <v>-120503.9379358263</v>
      </c>
      <c r="N26" s="319">
        <v>-573069.31615640689</v>
      </c>
      <c r="O26" s="319">
        <v>-420108.42267460725</v>
      </c>
      <c r="P26" s="319">
        <v>-267178.01243548119</v>
      </c>
      <c r="Q26" s="319">
        <v>-128031.59766200937</v>
      </c>
      <c r="R26" s="319">
        <v>-358383.28264945996</v>
      </c>
      <c r="S26" s="319">
        <v>-233171.05140716134</v>
      </c>
      <c r="T26" s="319">
        <v>-158529.13477639671</v>
      </c>
      <c r="U26" s="319">
        <v>-80267.769049201102</v>
      </c>
    </row>
    <row r="27" spans="1:21" hidden="1" outlineLevel="1">
      <c r="A27" s="326" t="s">
        <v>648</v>
      </c>
      <c r="B27" s="320"/>
      <c r="C27" s="365">
        <v>-810782.69258754561</v>
      </c>
      <c r="D27" s="365">
        <v>51334</v>
      </c>
      <c r="E27" s="365">
        <v>28002.540186007856</v>
      </c>
      <c r="F27" s="365">
        <v>-527654.64006855758</v>
      </c>
      <c r="G27" s="365">
        <v>-72700.865801909473</v>
      </c>
      <c r="H27" s="365">
        <v>3765.7002176815877</v>
      </c>
      <c r="I27" s="365">
        <v>54625.214677733602</v>
      </c>
      <c r="J27" s="320">
        <v>-147862.43999166833</v>
      </c>
      <c r="K27" s="320">
        <v>-110264.17841783771</v>
      </c>
      <c r="L27" s="320">
        <v>-106576.18678855617</v>
      </c>
      <c r="M27" s="320">
        <v>-33190.765520774876</v>
      </c>
      <c r="N27" s="320">
        <v>119319.54787033796</v>
      </c>
      <c r="O27" s="320">
        <v>124233.22357995063</v>
      </c>
      <c r="P27" s="320">
        <v>105691.21132262889</v>
      </c>
      <c r="Q27" s="320">
        <v>43224.791711141879</v>
      </c>
      <c r="R27" s="320">
        <v>209210.56712841918</v>
      </c>
      <c r="S27" s="320">
        <v>149560.44729571091</v>
      </c>
      <c r="T27" s="320">
        <v>92881.440725799534</v>
      </c>
      <c r="U27" s="320">
        <v>45946.061732080183</v>
      </c>
    </row>
    <row r="28" spans="1:21" hidden="1" outlineLevel="1">
      <c r="A28" s="327" t="s">
        <v>381</v>
      </c>
      <c r="B28" s="319"/>
      <c r="C28" s="334">
        <v>-161056.50473000002</v>
      </c>
      <c r="D28" s="334">
        <v>-103409</v>
      </c>
      <c r="E28" s="334">
        <v>-48722.032620000005</v>
      </c>
      <c r="F28" s="334">
        <v>-171618.90681000001</v>
      </c>
      <c r="G28" s="334">
        <v>-125362.7605</v>
      </c>
      <c r="H28" s="334">
        <v>-81886.009090000007</v>
      </c>
      <c r="I28" s="334">
        <v>-39519.995260000003</v>
      </c>
      <c r="J28" s="319">
        <v>-165753.32287</v>
      </c>
      <c r="K28" s="319">
        <v>-121613.96663</v>
      </c>
      <c r="L28" s="319">
        <v>-77994.779060000001</v>
      </c>
      <c r="M28" s="319">
        <v>-36436.525680000006</v>
      </c>
      <c r="N28" s="319">
        <v>-141437.27343</v>
      </c>
      <c r="O28" s="319">
        <v>-105741.9795</v>
      </c>
      <c r="P28" s="319">
        <v>-70594.731020000007</v>
      </c>
      <c r="Q28" s="319">
        <v>-34961.466480000003</v>
      </c>
      <c r="R28" s="319">
        <v>-115646.53166929999</v>
      </c>
      <c r="S28" s="319">
        <v>-79880.681260000012</v>
      </c>
      <c r="T28" s="319">
        <v>-53054.084969999996</v>
      </c>
      <c r="U28" s="319">
        <v>-25923.16459</v>
      </c>
    </row>
    <row r="29" spans="1:21" hidden="1" outlineLevel="1">
      <c r="A29" s="328" t="s">
        <v>45</v>
      </c>
      <c r="B29" s="329"/>
      <c r="C29" s="366">
        <v>-971840</v>
      </c>
      <c r="D29" s="366">
        <v>-52075</v>
      </c>
      <c r="E29" s="366">
        <v>-20719.492433992149</v>
      </c>
      <c r="F29" s="366">
        <v>-699273.54687855765</v>
      </c>
      <c r="G29" s="366">
        <v>-198063.62630190948</v>
      </c>
      <c r="H29" s="366">
        <v>-78120.308872318419</v>
      </c>
      <c r="I29" s="366">
        <v>15105.219417733599</v>
      </c>
      <c r="J29" s="329">
        <v>-313615.76286166837</v>
      </c>
      <c r="K29" s="329">
        <v>-231878.14504783769</v>
      </c>
      <c r="L29" s="329">
        <v>-184570.96584855617</v>
      </c>
      <c r="M29" s="329">
        <v>-69627.291200774882</v>
      </c>
      <c r="N29" s="329">
        <v>-22117.725559662038</v>
      </c>
      <c r="O29" s="329">
        <v>18491.244079950629</v>
      </c>
      <c r="P29" s="329">
        <v>35096.480302628886</v>
      </c>
      <c r="Q29" s="329">
        <v>8263.3252311418764</v>
      </c>
      <c r="R29" s="329">
        <v>93564.035459119186</v>
      </c>
      <c r="S29" s="329">
        <v>69679.766035710898</v>
      </c>
      <c r="T29" s="329">
        <v>39827.355755799537</v>
      </c>
      <c r="U29" s="329">
        <v>20022.897142080183</v>
      </c>
    </row>
    <row r="30" spans="1:21" hidden="1" outlineLevel="1">
      <c r="A30" s="368" t="s">
        <v>732</v>
      </c>
    </row>
    <row r="31" spans="1:21" hidden="1" outlineLevel="1"/>
    <row r="32" spans="1:21" hidden="1" outlineLevel="1">
      <c r="A32" s="330"/>
    </row>
    <row r="33" spans="1:21" ht="15" collapsed="1">
      <c r="A33" s="331" t="s">
        <v>652</v>
      </c>
      <c r="B33" s="318"/>
      <c r="C33" s="318"/>
      <c r="D33" s="318"/>
      <c r="E33" s="318"/>
      <c r="F33" s="318"/>
      <c r="G33" s="318"/>
      <c r="H33" s="318"/>
      <c r="I33" s="318"/>
      <c r="J33" s="318"/>
      <c r="K33" s="318"/>
      <c r="L33" s="318"/>
      <c r="M33" s="318"/>
      <c r="N33" s="318"/>
      <c r="O33" s="318"/>
      <c r="P33" s="318"/>
      <c r="Q33" s="318"/>
      <c r="R33" s="318"/>
      <c r="S33" s="318"/>
      <c r="T33" s="322"/>
    </row>
    <row r="34" spans="1:21" ht="15" hidden="1" outlineLevel="1">
      <c r="A34" s="5" t="s">
        <v>53</v>
      </c>
      <c r="B34" s="6" t="s">
        <v>54</v>
      </c>
      <c r="C34" s="148"/>
      <c r="D34" s="148"/>
      <c r="E34" s="148"/>
      <c r="F34" s="148"/>
      <c r="G34" s="148"/>
      <c r="H34" s="148"/>
      <c r="I34" s="148"/>
      <c r="J34" s="148"/>
      <c r="K34" s="148"/>
      <c r="L34" s="148"/>
      <c r="M34" s="148"/>
      <c r="N34" s="148"/>
      <c r="O34" s="148"/>
      <c r="P34"/>
      <c r="Q34"/>
      <c r="R34"/>
      <c r="S34"/>
      <c r="T34"/>
    </row>
    <row r="35" spans="1:21" ht="15" hidden="1" outlineLevel="1">
      <c r="A35" s="31" t="s">
        <v>651</v>
      </c>
      <c r="B35" s="31" t="s">
        <v>650</v>
      </c>
      <c r="C35" s="149" t="s">
        <v>738</v>
      </c>
      <c r="D35" s="236" t="s">
        <v>730</v>
      </c>
      <c r="E35" s="236" t="s">
        <v>695</v>
      </c>
      <c r="F35" s="236" t="s">
        <v>694</v>
      </c>
      <c r="G35" s="236" t="s">
        <v>686</v>
      </c>
      <c r="H35" s="236" t="s">
        <v>684</v>
      </c>
      <c r="I35" s="236" t="s">
        <v>673</v>
      </c>
      <c r="J35" s="236" t="s">
        <v>662</v>
      </c>
      <c r="K35" s="236" t="s">
        <v>586</v>
      </c>
      <c r="L35" s="236" t="s">
        <v>583</v>
      </c>
      <c r="M35" s="236" t="s">
        <v>578</v>
      </c>
      <c r="N35" s="236" t="s">
        <v>566</v>
      </c>
      <c r="O35" s="236" t="s">
        <v>565</v>
      </c>
      <c r="P35" s="236" t="s">
        <v>550</v>
      </c>
      <c r="Q35" s="236" t="s">
        <v>538</v>
      </c>
      <c r="R35" s="236" t="s">
        <v>520</v>
      </c>
      <c r="S35" s="236" t="s">
        <v>478</v>
      </c>
      <c r="T35" s="236" t="s">
        <v>550</v>
      </c>
      <c r="U35" s="236" t="s">
        <v>429</v>
      </c>
    </row>
    <row r="36" spans="1:21" hidden="1" outlineLevel="1">
      <c r="A36" s="323" t="s">
        <v>70</v>
      </c>
      <c r="B36" s="320"/>
      <c r="C36" s="365">
        <v>-371393.11471283599</v>
      </c>
      <c r="D36" s="365">
        <v>612512.22477683425</v>
      </c>
      <c r="E36" s="365">
        <v>542069.31937408284</v>
      </c>
      <c r="F36" s="365">
        <v>481624.86792920483</v>
      </c>
      <c r="G36" s="365">
        <v>434488.56262795161</v>
      </c>
      <c r="H36" s="365">
        <v>418701.4748988006</v>
      </c>
      <c r="I36" s="365">
        <v>412484.25513070088</v>
      </c>
      <c r="J36" s="320">
        <v>418191.41223001434</v>
      </c>
      <c r="K36" s="320">
        <v>413158.62794115394</v>
      </c>
      <c r="L36" s="320">
        <v>420603.07750598504</v>
      </c>
      <c r="M36" s="320">
        <v>462446.27225745167</v>
      </c>
      <c r="N36" s="320">
        <v>467491.34416993801</v>
      </c>
      <c r="O36" s="320">
        <v>459354.82752981572</v>
      </c>
      <c r="P36" s="320">
        <v>452204.24974191259</v>
      </c>
      <c r="Q36" s="320">
        <v>433471.11825646367</v>
      </c>
      <c r="R36" s="320">
        <v>397446.46228730306</v>
      </c>
      <c r="S36" s="320">
        <v>313422.8059243802</v>
      </c>
      <c r="T36" s="320">
        <v>315678.15649063955</v>
      </c>
      <c r="U36" s="320">
        <v>282926.75036341185</v>
      </c>
    </row>
    <row r="37" spans="1:21" hidden="1" outlineLevel="1">
      <c r="A37" s="321" t="s">
        <v>642</v>
      </c>
      <c r="B37" s="319"/>
      <c r="C37" s="334">
        <v>1021467.4442065409</v>
      </c>
      <c r="D37" s="334">
        <v>882763.23060482682</v>
      </c>
      <c r="E37" s="334">
        <v>641804.72219477862</v>
      </c>
      <c r="F37" s="334">
        <v>487510.98507345584</v>
      </c>
      <c r="G37" s="334">
        <v>419714.96803454589</v>
      </c>
      <c r="H37" s="334">
        <v>402241.90176616446</v>
      </c>
      <c r="I37" s="334">
        <v>395392.07292792574</v>
      </c>
      <c r="J37" s="319">
        <v>400574.13367874525</v>
      </c>
      <c r="K37" s="319">
        <v>406848.75738648127</v>
      </c>
      <c r="L37" s="319">
        <v>463235.99190488027</v>
      </c>
      <c r="M37" s="319">
        <v>525062.86709597846</v>
      </c>
      <c r="N37" s="319">
        <v>529064.21208569198</v>
      </c>
      <c r="O37" s="319">
        <v>534095.2262453814</v>
      </c>
      <c r="P37" s="319">
        <v>524677.74571752606</v>
      </c>
      <c r="Q37" s="319">
        <v>499002.7384123638</v>
      </c>
      <c r="R37" s="319">
        <v>463840.49342229869</v>
      </c>
      <c r="S37" s="319">
        <v>382543.75809502788</v>
      </c>
      <c r="T37" s="319">
        <v>373651.21039578813</v>
      </c>
      <c r="U37" s="319">
        <v>350012.40678600775</v>
      </c>
    </row>
    <row r="38" spans="1:21" hidden="1" outlineLevel="1">
      <c r="A38" s="321" t="s">
        <v>643</v>
      </c>
      <c r="B38" s="319"/>
      <c r="C38" s="334">
        <v>-1311001.3235132389</v>
      </c>
      <c r="D38" s="334">
        <v>-148974.06284585141</v>
      </c>
      <c r="E38" s="334">
        <v>-46837.71465118551</v>
      </c>
      <c r="F38" s="334">
        <v>-22807.066057077383</v>
      </c>
      <c r="G38" s="334">
        <v>-14619.162777314872</v>
      </c>
      <c r="H38" s="334">
        <v>-17234.642588801922</v>
      </c>
      <c r="I38" s="334">
        <v>-20052.140887225069</v>
      </c>
      <c r="J38" s="319">
        <v>-25496.948888726591</v>
      </c>
      <c r="K38" s="319">
        <v>-40496.578820328577</v>
      </c>
      <c r="L38" s="319">
        <v>-77280.65276889599</v>
      </c>
      <c r="M38" s="319">
        <v>-97002.988134548563</v>
      </c>
      <c r="N38" s="319">
        <v>-111773.11923052871</v>
      </c>
      <c r="O38" s="319">
        <v>-130408.12797381863</v>
      </c>
      <c r="P38" s="319">
        <v>-132825.10762253409</v>
      </c>
      <c r="Q38" s="319">
        <v>-133964.92436243489</v>
      </c>
      <c r="R38" s="319">
        <v>-118204.59806873492</v>
      </c>
      <c r="S38" s="319">
        <v>-86750.340051735227</v>
      </c>
      <c r="T38" s="319">
        <v>-82835.519548579556</v>
      </c>
      <c r="U38" s="319">
        <v>-90218.180154405214</v>
      </c>
    </row>
    <row r="39" spans="1:21" hidden="1" outlineLevel="1">
      <c r="A39" s="321" t="s">
        <v>644</v>
      </c>
      <c r="B39" s="319"/>
      <c r="C39" s="334">
        <v>621696.5663543751</v>
      </c>
      <c r="D39" s="334">
        <v>405422.14500437293</v>
      </c>
      <c r="E39" s="334">
        <v>263684.46426000108</v>
      </c>
      <c r="F39" s="334">
        <v>181451.08052000025</v>
      </c>
      <c r="G39" s="334">
        <v>152149.71949569898</v>
      </c>
      <c r="H39" s="334">
        <v>152123.81099881633</v>
      </c>
      <c r="I39" s="334">
        <v>153259.92355000001</v>
      </c>
      <c r="J39" s="319">
        <v>164848.59318999539</v>
      </c>
      <c r="K39" s="319">
        <v>181538.39559500193</v>
      </c>
      <c r="L39" s="319">
        <v>216107.7105900007</v>
      </c>
      <c r="M39" s="319">
        <v>255203.70740602186</v>
      </c>
      <c r="N39" s="319">
        <v>270923.34248740179</v>
      </c>
      <c r="O39" s="319">
        <v>275421.69552570523</v>
      </c>
      <c r="P39" s="319">
        <v>274285.95855033176</v>
      </c>
      <c r="Q39" s="319">
        <v>274110.94060462737</v>
      </c>
      <c r="R39" s="319">
        <v>245834.38741690025</v>
      </c>
      <c r="S39" s="319">
        <v>181450.89723920729</v>
      </c>
      <c r="T39" s="319">
        <v>184472.2721151413</v>
      </c>
      <c r="U39" s="319">
        <v>182373.9321624825</v>
      </c>
    </row>
    <row r="40" spans="1:21" hidden="1" outlineLevel="1">
      <c r="A40" s="321" t="s">
        <v>645</v>
      </c>
      <c r="B40" s="319"/>
      <c r="C40" s="334">
        <v>-703555.8017605131</v>
      </c>
      <c r="D40" s="334">
        <v>-526699.08798651421</v>
      </c>
      <c r="E40" s="334">
        <v>-316582.1524295113</v>
      </c>
      <c r="F40" s="334">
        <v>-164530.13160717383</v>
      </c>
      <c r="G40" s="334">
        <v>-122756.96212497813</v>
      </c>
      <c r="H40" s="334">
        <v>-118429.59527737851</v>
      </c>
      <c r="I40" s="334">
        <v>-116115.60045999975</v>
      </c>
      <c r="J40" s="319">
        <v>-121734.36574999988</v>
      </c>
      <c r="K40" s="319">
        <v>-134731.94622000057</v>
      </c>
      <c r="L40" s="319">
        <v>-181459.97221999991</v>
      </c>
      <c r="M40" s="319">
        <v>-220817.31411000018</v>
      </c>
      <c r="N40" s="319">
        <v>-220723.09117262706</v>
      </c>
      <c r="O40" s="319">
        <v>-219753.96626745193</v>
      </c>
      <c r="P40" s="319">
        <v>-213934.34690341126</v>
      </c>
      <c r="Q40" s="319">
        <v>-205677.63639809261</v>
      </c>
      <c r="R40" s="319">
        <v>-194023.82048316108</v>
      </c>
      <c r="S40" s="319">
        <v>-163821.5093581198</v>
      </c>
      <c r="T40" s="319">
        <v>-159609.80647171027</v>
      </c>
      <c r="U40" s="319">
        <v>-159241.40843067318</v>
      </c>
    </row>
    <row r="41" spans="1:21" hidden="1" outlineLevel="1">
      <c r="A41" s="323" t="s">
        <v>639</v>
      </c>
      <c r="B41" s="320"/>
      <c r="C41" s="365">
        <v>149305.00211846142</v>
      </c>
      <c r="D41" s="365">
        <v>158823.11722810558</v>
      </c>
      <c r="E41" s="365">
        <v>164850.9133291133</v>
      </c>
      <c r="F41" s="365">
        <v>154505.79393568245</v>
      </c>
      <c r="G41" s="365">
        <v>136576.69695721078</v>
      </c>
      <c r="H41" s="365">
        <v>139309.54624169233</v>
      </c>
      <c r="I41" s="365">
        <v>129303.59396356017</v>
      </c>
      <c r="J41" s="320">
        <v>120131.99340510025</v>
      </c>
      <c r="K41" s="320">
        <v>134131.74759399274</v>
      </c>
      <c r="L41" s="320">
        <v>107566.65766469398</v>
      </c>
      <c r="M41" s="320">
        <v>106405.58211824574</v>
      </c>
      <c r="N41" s="320">
        <v>105811.19235441444</v>
      </c>
      <c r="O41" s="320">
        <v>110056.60890445329</v>
      </c>
      <c r="P41" s="320">
        <v>100655.79664240718</v>
      </c>
      <c r="Q41" s="320">
        <v>102365.07847116074</v>
      </c>
      <c r="R41" s="320">
        <v>95954.0485816531</v>
      </c>
      <c r="S41" s="320">
        <v>79846.205346843315</v>
      </c>
      <c r="T41" s="320">
        <v>79667.988871307447</v>
      </c>
      <c r="U41" s="320">
        <v>77742.886371015091</v>
      </c>
    </row>
    <row r="42" spans="1:21" hidden="1" outlineLevel="1">
      <c r="A42" s="321" t="s">
        <v>24</v>
      </c>
      <c r="B42" s="319"/>
      <c r="C42" s="334"/>
      <c r="D42" s="334"/>
      <c r="E42" s="334"/>
      <c r="F42" s="334"/>
      <c r="G42" s="334"/>
      <c r="H42" s="334"/>
      <c r="I42" s="334"/>
      <c r="J42" s="319"/>
      <c r="K42" s="319"/>
      <c r="L42" s="319"/>
      <c r="M42" s="319"/>
      <c r="N42" s="319"/>
      <c r="O42" s="319"/>
      <c r="P42" s="319"/>
      <c r="Q42" s="319"/>
      <c r="R42" s="319"/>
      <c r="S42" s="319"/>
      <c r="T42" s="319"/>
      <c r="U42" s="319"/>
    </row>
    <row r="43" spans="1:21" hidden="1" outlineLevel="1">
      <c r="A43" s="321" t="s">
        <v>26</v>
      </c>
      <c r="B43" s="319"/>
      <c r="C43" s="334">
        <v>32580.453010982746</v>
      </c>
      <c r="D43" s="334">
        <v>32513.00504532802</v>
      </c>
      <c r="E43" s="334">
        <v>37059.696688514749</v>
      </c>
      <c r="F43" s="334">
        <v>23669.327245366076</v>
      </c>
      <c r="G43" s="334">
        <v>24362.113412480008</v>
      </c>
      <c r="H43" s="334">
        <v>25432.137707957721</v>
      </c>
      <c r="I43" s="334">
        <v>25537.693418265109</v>
      </c>
      <c r="J43" s="319">
        <v>19748.417493688306</v>
      </c>
      <c r="K43" s="319">
        <v>23599.302166533009</v>
      </c>
      <c r="L43" s="319">
        <v>20842.41684484082</v>
      </c>
      <c r="M43" s="319">
        <v>24871.137649556276</v>
      </c>
      <c r="N43" s="319">
        <v>24935.482076268767</v>
      </c>
      <c r="O43" s="319">
        <v>21628.483379930251</v>
      </c>
      <c r="P43" s="319">
        <v>23862.276814426023</v>
      </c>
      <c r="Q43" s="319">
        <v>19104.752269702421</v>
      </c>
      <c r="R43" s="319">
        <v>15918.355649114237</v>
      </c>
      <c r="S43" s="319">
        <v>9313.7836282752796</v>
      </c>
      <c r="T43" s="319">
        <v>8814.9948158921161</v>
      </c>
      <c r="U43" s="319">
        <v>8368.4435406120738</v>
      </c>
    </row>
    <row r="44" spans="1:21" hidden="1" outlineLevel="1">
      <c r="A44" s="321" t="s">
        <v>28</v>
      </c>
      <c r="B44" s="319"/>
      <c r="C44" s="334"/>
      <c r="D44" s="334"/>
      <c r="E44" s="334"/>
      <c r="F44" s="334"/>
      <c r="G44" s="334"/>
      <c r="H44" s="334"/>
      <c r="I44" s="334"/>
      <c r="J44" s="319">
        <v>-27.011157358852415</v>
      </c>
      <c r="K44" s="319">
        <v>-3.3032664935135472</v>
      </c>
      <c r="L44" s="319">
        <v>3728.4992823920115</v>
      </c>
      <c r="M44" s="319">
        <v>-1.0000000000298024</v>
      </c>
      <c r="N44" s="319">
        <v>5.4907200000000458</v>
      </c>
      <c r="O44" s="319"/>
      <c r="P44" s="319">
        <v>2.3134500000002856</v>
      </c>
      <c r="Q44" s="319">
        <v>5.3736899999997672</v>
      </c>
      <c r="R44" s="319"/>
      <c r="S44" s="319"/>
      <c r="T44" s="319"/>
      <c r="U44" s="319"/>
    </row>
    <row r="45" spans="1:21" hidden="1" outlineLevel="1">
      <c r="A45" s="321" t="s">
        <v>30</v>
      </c>
      <c r="B45" s="319"/>
      <c r="C45" s="334"/>
      <c r="D45" s="334"/>
      <c r="E45" s="334"/>
      <c r="F45" s="334"/>
      <c r="G45" s="334"/>
      <c r="H45" s="334"/>
      <c r="I45" s="334"/>
      <c r="J45" s="319"/>
      <c r="K45" s="319"/>
      <c r="L45" s="319"/>
      <c r="M45" s="319"/>
      <c r="N45" s="319"/>
      <c r="O45" s="319"/>
      <c r="P45" s="319"/>
      <c r="Q45" s="319"/>
      <c r="R45" s="319"/>
      <c r="S45" s="319"/>
      <c r="T45" s="319"/>
      <c r="U45" s="319"/>
    </row>
    <row r="46" spans="1:21" ht="23.25" hidden="1" outlineLevel="1">
      <c r="A46" s="321" t="s">
        <v>640</v>
      </c>
      <c r="B46" s="319"/>
      <c r="C46" s="334"/>
      <c r="D46" s="334"/>
      <c r="E46" s="334"/>
      <c r="F46" s="334"/>
      <c r="G46" s="334"/>
      <c r="H46" s="334"/>
      <c r="I46" s="334"/>
      <c r="J46" s="319"/>
      <c r="K46" s="319"/>
      <c r="L46" s="319"/>
      <c r="M46" s="319"/>
      <c r="N46" s="319"/>
      <c r="O46" s="319"/>
      <c r="P46" s="319"/>
      <c r="Q46" s="319"/>
      <c r="R46" s="319"/>
      <c r="S46" s="319"/>
      <c r="T46" s="319"/>
      <c r="U46" s="319"/>
    </row>
    <row r="47" spans="1:21" hidden="1" outlineLevel="1">
      <c r="A47" s="324" t="s">
        <v>641</v>
      </c>
      <c r="B47" s="325"/>
      <c r="C47" s="334">
        <v>-12083.907902273644</v>
      </c>
      <c r="D47" s="334">
        <v>-9942.5580239747978</v>
      </c>
      <c r="E47" s="334">
        <v>-6260.2352086765359</v>
      </c>
      <c r="F47" s="334">
        <v>13267.489152642647</v>
      </c>
      <c r="G47" s="334">
        <v>-11187.664682321461</v>
      </c>
      <c r="H47" s="334">
        <v>-9906.9269658363555</v>
      </c>
      <c r="I47" s="334">
        <v>-10207.223543084452</v>
      </c>
      <c r="J47" s="319">
        <v>-4137.5083678064439</v>
      </c>
      <c r="K47" s="319">
        <v>-29691.341082214927</v>
      </c>
      <c r="L47" s="319">
        <v>-5008.3341887900215</v>
      </c>
      <c r="M47" s="319">
        <v>4118.81718201692</v>
      </c>
      <c r="N47" s="334">
        <v>-21390.075305377308</v>
      </c>
      <c r="O47" s="319">
        <v>-44963.597507923616</v>
      </c>
      <c r="P47" s="319">
        <v>-2062.2274318198001</v>
      </c>
      <c r="Q47" s="319">
        <v>5258.0968128322202</v>
      </c>
      <c r="R47" s="319">
        <v>2591.4506616837234</v>
      </c>
      <c r="S47" s="319">
        <v>-345.08954338009244</v>
      </c>
      <c r="T47" s="319">
        <v>123.78864703781346</v>
      </c>
      <c r="U47" s="319">
        <v>454.30089634227897</v>
      </c>
    </row>
    <row r="48" spans="1:21" ht="23.25" hidden="1" outlineLevel="1">
      <c r="A48" s="367" t="s">
        <v>739</v>
      </c>
      <c r="B48" s="325"/>
      <c r="C48" s="334">
        <v>-273.08083000000443</v>
      </c>
      <c r="D48" s="334">
        <v>-2379.4171199999901</v>
      </c>
      <c r="E48" s="334"/>
      <c r="F48" s="334"/>
      <c r="G48" s="334"/>
      <c r="H48" s="334"/>
      <c r="I48" s="334"/>
      <c r="J48" s="319"/>
      <c r="K48" s="319"/>
      <c r="L48" s="319"/>
      <c r="M48" s="319"/>
      <c r="N48" s="334"/>
      <c r="O48" s="319"/>
      <c r="P48" s="319"/>
      <c r="Q48" s="319"/>
      <c r="R48" s="319"/>
      <c r="S48" s="319"/>
      <c r="T48" s="319"/>
      <c r="U48" s="319"/>
    </row>
    <row r="49" spans="1:21" hidden="1" outlineLevel="1">
      <c r="A49" s="326" t="s">
        <v>646</v>
      </c>
      <c r="B49" s="320"/>
      <c r="C49" s="365">
        <v>-201864.64831566531</v>
      </c>
      <c r="D49" s="365">
        <v>791526.37190629309</v>
      </c>
      <c r="E49" s="365">
        <v>737719.69418303436</v>
      </c>
      <c r="F49" s="365">
        <v>673067.83144289628</v>
      </c>
      <c r="G49" s="365">
        <v>584239.70831532101</v>
      </c>
      <c r="H49" s="365">
        <v>573535.87870261411</v>
      </c>
      <c r="I49" s="365">
        <v>557118.31896944169</v>
      </c>
      <c r="J49" s="320">
        <v>553907.30360363773</v>
      </c>
      <c r="K49" s="320">
        <v>541195.03335297131</v>
      </c>
      <c r="L49" s="320">
        <v>547732.31710912159</v>
      </c>
      <c r="M49" s="320">
        <v>597840.58824727067</v>
      </c>
      <c r="N49" s="320">
        <v>576853.43401524355</v>
      </c>
      <c r="O49" s="320">
        <v>546076.67792627565</v>
      </c>
      <c r="P49" s="320">
        <v>574662.40921532607</v>
      </c>
      <c r="Q49" s="320">
        <v>560204.41950015898</v>
      </c>
      <c r="R49" s="320">
        <v>511910.31717975414</v>
      </c>
      <c r="S49" s="320">
        <v>402237.70535611885</v>
      </c>
      <c r="T49" s="320">
        <v>404284.92882536695</v>
      </c>
      <c r="U49" s="320">
        <v>369492.38117138128</v>
      </c>
    </row>
    <row r="50" spans="1:21" ht="34.5" hidden="1" outlineLevel="1">
      <c r="A50" s="321" t="s">
        <v>34</v>
      </c>
      <c r="B50" s="319"/>
      <c r="C50" s="334">
        <v>-57768.331725923112</v>
      </c>
      <c r="D50" s="334">
        <v>-91400.150510032254</v>
      </c>
      <c r="E50" s="334">
        <v>-138850.42906183697</v>
      </c>
      <c r="F50" s="334">
        <v>-62057.925936192682</v>
      </c>
      <c r="G50" s="334">
        <v>-37684.168156555046</v>
      </c>
      <c r="H50" s="334">
        <v>-42455.188341190209</v>
      </c>
      <c r="I50" s="334">
        <v>-6143.3739257379248</v>
      </c>
      <c r="J50" s="319">
        <v>-70903.555539131223</v>
      </c>
      <c r="K50" s="319">
        <v>-104192.1396499984</v>
      </c>
      <c r="L50" s="319">
        <v>-197473.79218000069</v>
      </c>
      <c r="M50" s="319">
        <v>-140002.12908999959</v>
      </c>
      <c r="N50" s="319">
        <v>-95854.569209996698</v>
      </c>
      <c r="O50" s="319">
        <v>-93371.314903700055</v>
      </c>
      <c r="P50" s="319">
        <v>-88336.863311399968</v>
      </c>
      <c r="Q50" s="319">
        <v>-43914.345318298925</v>
      </c>
      <c r="R50" s="319">
        <v>-50250.253059744704</v>
      </c>
      <c r="S50" s="319">
        <v>-65972.727276026271</v>
      </c>
      <c r="T50" s="319">
        <v>-46456.026592400369</v>
      </c>
      <c r="U50" s="319">
        <v>-16281.920350099999</v>
      </c>
    </row>
    <row r="51" spans="1:21" ht="23.25" hidden="1" outlineLevel="1">
      <c r="A51" s="321" t="s">
        <v>600</v>
      </c>
      <c r="B51" s="325"/>
      <c r="C51" s="334">
        <v>-133999.97662000003</v>
      </c>
      <c r="D51" s="334">
        <v>-139702.86271979575</v>
      </c>
      <c r="E51" s="334">
        <v>-83034.176180000009</v>
      </c>
      <c r="F51" s="334">
        <v>-584375.40695000009</v>
      </c>
      <c r="G51" s="334">
        <v>-201952</v>
      </c>
      <c r="H51" s="334">
        <v>-187119</v>
      </c>
      <c r="I51" s="334">
        <v>-71858.000000000015</v>
      </c>
      <c r="J51" s="319">
        <v>-101680</v>
      </c>
      <c r="K51" s="319">
        <v>-39914</v>
      </c>
      <c r="L51" s="319">
        <v>-15233</v>
      </c>
      <c r="M51" s="319">
        <v>-11329</v>
      </c>
      <c r="N51" s="334">
        <v>-31179</v>
      </c>
      <c r="O51" s="319">
        <v>-174</v>
      </c>
      <c r="P51" s="319">
        <v>-95</v>
      </c>
      <c r="Q51" s="319">
        <v>-665</v>
      </c>
      <c r="R51" s="319"/>
      <c r="S51" s="319"/>
      <c r="T51" s="319"/>
      <c r="U51" s="319"/>
    </row>
    <row r="52" spans="1:21" hidden="1" outlineLevel="1">
      <c r="A52" s="321" t="s">
        <v>36</v>
      </c>
      <c r="B52" s="319"/>
      <c r="C52" s="334">
        <v>-309441.96263751062</v>
      </c>
      <c r="D52" s="334">
        <v>-354971.43650740245</v>
      </c>
      <c r="E52" s="334">
        <v>-341513.63980617351</v>
      </c>
      <c r="F52" s="334">
        <v>-269608.9670562807</v>
      </c>
      <c r="G52" s="334">
        <v>-241899.08898005122</v>
      </c>
      <c r="H52" s="334">
        <v>-245663.61944750312</v>
      </c>
      <c r="I52" s="334">
        <v>-280368.19584681117</v>
      </c>
      <c r="J52" s="319">
        <v>-255806.42859275825</v>
      </c>
      <c r="K52" s="319">
        <v>-263415.78644218144</v>
      </c>
      <c r="L52" s="319">
        <v>-268584.61998878</v>
      </c>
      <c r="M52" s="319">
        <v>-335091.7629422195</v>
      </c>
      <c r="N52" s="319">
        <v>-277593.51247306017</v>
      </c>
      <c r="O52" s="319">
        <v>-260482.60000612796</v>
      </c>
      <c r="P52" s="319">
        <v>-266993.53058036708</v>
      </c>
      <c r="Q52" s="319">
        <v>-325988.23558630887</v>
      </c>
      <c r="R52" s="319">
        <v>-254474.90666009998</v>
      </c>
      <c r="S52" s="319">
        <v>-186267.63173041912</v>
      </c>
      <c r="T52" s="319">
        <v>-212976.90547205156</v>
      </c>
      <c r="U52" s="319">
        <v>-207554.51897</v>
      </c>
    </row>
    <row r="53" spans="1:21" hidden="1" outlineLevel="1">
      <c r="A53" s="321" t="s">
        <v>38</v>
      </c>
      <c r="B53" s="319"/>
      <c r="C53" s="334">
        <v>113.35176550000006</v>
      </c>
      <c r="D53" s="334">
        <v>89.250858500000007</v>
      </c>
      <c r="E53" s="334">
        <v>72.811828500000004</v>
      </c>
      <c r="F53" s="334">
        <v>-26825.260440000042</v>
      </c>
      <c r="G53" s="334">
        <v>-24930.398929999996</v>
      </c>
      <c r="H53" s="334">
        <v>-25965.582209999997</v>
      </c>
      <c r="I53" s="334">
        <v>-25793.28539999999</v>
      </c>
      <c r="J53" s="319">
        <v>-27278.575429999953</v>
      </c>
      <c r="K53" s="319">
        <v>-25920.566699999996</v>
      </c>
      <c r="L53" s="319">
        <v>-23796.824300000026</v>
      </c>
      <c r="M53" s="319">
        <v>-24104.523800000006</v>
      </c>
      <c r="N53" s="319">
        <v>-24179.134559999991</v>
      </c>
      <c r="O53" s="319">
        <v>-20576.340519999998</v>
      </c>
      <c r="P53" s="319">
        <v>-17624.180938600006</v>
      </c>
      <c r="Q53" s="319">
        <v>-18380.449222400002</v>
      </c>
      <c r="R53" s="319">
        <v>-22322.966213899992</v>
      </c>
      <c r="S53" s="319">
        <v>-18676.263319999984</v>
      </c>
      <c r="T53" s="319">
        <v>-19655.252040000014</v>
      </c>
      <c r="U53" s="319">
        <v>-19442.111069999999</v>
      </c>
    </row>
    <row r="54" spans="1:21" hidden="1" outlineLevel="1">
      <c r="A54" s="321" t="s">
        <v>647</v>
      </c>
      <c r="B54" s="319"/>
      <c r="C54" s="334">
        <v>-159155.1250539461</v>
      </c>
      <c r="D54" s="334">
        <v>-182210.22050815602</v>
      </c>
      <c r="E54" s="334">
        <v>-146391.72077751599</v>
      </c>
      <c r="F54" s="334">
        <v>-185154.04532707017</v>
      </c>
      <c r="G54" s="334">
        <v>-154240.61826830593</v>
      </c>
      <c r="H54" s="334">
        <v>-123192.00316397302</v>
      </c>
      <c r="I54" s="334">
        <v>-118330.24911915901</v>
      </c>
      <c r="J54" s="319">
        <v>-135837.00561557908</v>
      </c>
      <c r="K54" s="319">
        <v>-111440.53219007302</v>
      </c>
      <c r="L54" s="319">
        <v>-116029.50190812243</v>
      </c>
      <c r="M54" s="319">
        <v>-120503.9379358263</v>
      </c>
      <c r="N54" s="319">
        <v>-152960.89348179963</v>
      </c>
      <c r="O54" s="319">
        <v>-152930.41023912607</v>
      </c>
      <c r="P54" s="319">
        <v>-139146.41477347183</v>
      </c>
      <c r="Q54" s="319">
        <v>-128031.59766200937</v>
      </c>
      <c r="R54" s="319">
        <v>-125212.23124229861</v>
      </c>
      <c r="S54" s="319">
        <v>-74641.916630764637</v>
      </c>
      <c r="T54" s="319">
        <v>-78261.365727195604</v>
      </c>
      <c r="U54" s="319">
        <v>-80267.769049201102</v>
      </c>
    </row>
    <row r="55" spans="1:21" hidden="1" outlineLevel="1">
      <c r="A55" s="326" t="s">
        <v>648</v>
      </c>
      <c r="B55" s="320"/>
      <c r="C55" s="365">
        <v>-862116.69258754561</v>
      </c>
      <c r="D55" s="365">
        <v>23330.952519406681</v>
      </c>
      <c r="E55" s="365">
        <v>28002.540186007856</v>
      </c>
      <c r="F55" s="365">
        <v>-454953.77426664811</v>
      </c>
      <c r="G55" s="365">
        <v>-76466.56601959106</v>
      </c>
      <c r="H55" s="365">
        <v>-50859.514460052014</v>
      </c>
      <c r="I55" s="365">
        <v>54625.214677733602</v>
      </c>
      <c r="J55" s="320">
        <v>-37598.261573830619</v>
      </c>
      <c r="K55" s="320">
        <v>-3687.9916292815469</v>
      </c>
      <c r="L55" s="320">
        <v>-73385.42126778129</v>
      </c>
      <c r="M55" s="320">
        <v>-33190.765520774876</v>
      </c>
      <c r="N55" s="320">
        <v>-4913.6757096126676</v>
      </c>
      <c r="O55" s="320">
        <v>18542.012257321738</v>
      </c>
      <c r="P55" s="320">
        <v>62466.419611487014</v>
      </c>
      <c r="Q55" s="320">
        <v>43224.791711141879</v>
      </c>
      <c r="R55" s="320">
        <v>59650.119832708267</v>
      </c>
      <c r="S55" s="320">
        <v>56679.006569911377</v>
      </c>
      <c r="T55" s="320">
        <v>46935.378993719351</v>
      </c>
      <c r="U55" s="320">
        <v>45946.061732080183</v>
      </c>
    </row>
    <row r="56" spans="1:21" hidden="1" outlineLevel="1">
      <c r="A56" s="327" t="s">
        <v>381</v>
      </c>
      <c r="B56" s="319"/>
      <c r="C56" s="334">
        <v>-57647.504730000015</v>
      </c>
      <c r="D56" s="334">
        <v>-54687.123249999997</v>
      </c>
      <c r="E56" s="334">
        <v>-48722.032620000005</v>
      </c>
      <c r="F56" s="334">
        <v>-46256.146310000011</v>
      </c>
      <c r="G56" s="334">
        <v>-43476.751409999997</v>
      </c>
      <c r="H56" s="334">
        <v>-42366.013830000004</v>
      </c>
      <c r="I56" s="334">
        <v>-39519.995260000003</v>
      </c>
      <c r="J56" s="319">
        <v>-44139.356240000008</v>
      </c>
      <c r="K56" s="319">
        <v>-43619.187569999995</v>
      </c>
      <c r="L56" s="319">
        <v>-41558.253379999995</v>
      </c>
      <c r="M56" s="319">
        <v>-36436.525680000006</v>
      </c>
      <c r="N56" s="319">
        <v>-35695.29393</v>
      </c>
      <c r="O56" s="319">
        <v>-35147.248479999995</v>
      </c>
      <c r="P56" s="319">
        <v>-35633.264540000004</v>
      </c>
      <c r="Q56" s="319">
        <v>-34961.466480000003</v>
      </c>
      <c r="R56" s="319">
        <v>-35765.850409299979</v>
      </c>
      <c r="S56" s="319">
        <v>-26826.596290000016</v>
      </c>
      <c r="T56" s="319">
        <v>-27130.920379999996</v>
      </c>
      <c r="U56" s="319">
        <v>-25923.16459</v>
      </c>
    </row>
    <row r="57" spans="1:21" hidden="1" outlineLevel="1">
      <c r="A57" s="328" t="s">
        <v>45</v>
      </c>
      <c r="B57" s="329"/>
      <c r="C57" s="366">
        <v>-919764.19731754565</v>
      </c>
      <c r="D57" s="366">
        <v>-31356.170730593316</v>
      </c>
      <c r="E57" s="366">
        <v>-20719.492433992149</v>
      </c>
      <c r="F57" s="366">
        <v>-501209.9205766482</v>
      </c>
      <c r="G57" s="366">
        <v>-119943.31742959106</v>
      </c>
      <c r="H57" s="366">
        <v>-93225.528290052025</v>
      </c>
      <c r="I57" s="366">
        <v>15105.219417733599</v>
      </c>
      <c r="J57" s="329">
        <v>-81737.617813830671</v>
      </c>
      <c r="K57" s="329">
        <v>-47307.179199281527</v>
      </c>
      <c r="L57" s="329">
        <v>-114943.67464778128</v>
      </c>
      <c r="M57" s="329">
        <v>-69627.291200774882</v>
      </c>
      <c r="N57" s="329">
        <v>-40608.969639612667</v>
      </c>
      <c r="O57" s="329">
        <v>-16605.236222678257</v>
      </c>
      <c r="P57" s="329">
        <v>26833.15507148701</v>
      </c>
      <c r="Q57" s="329">
        <v>8263.3252311418764</v>
      </c>
      <c r="R57" s="329">
        <v>23884.269423408288</v>
      </c>
      <c r="S57" s="329">
        <v>29852.410279911361</v>
      </c>
      <c r="T57" s="329">
        <v>19804.458613719355</v>
      </c>
      <c r="U57" s="329">
        <v>20022.897142080183</v>
      </c>
    </row>
    <row r="58" spans="1:21" hidden="1" outlineLevel="1"/>
    <row r="59" spans="1:21" hidden="1" outlineLevel="1"/>
    <row r="60" spans="1:21" hidden="1" outlineLevel="1"/>
    <row r="61" spans="1:21" collapsed="1"/>
    <row r="62" spans="1:21" ht="15">
      <c r="A62" s="331" t="s">
        <v>653</v>
      </c>
      <c r="B62" s="318"/>
      <c r="C62" s="318"/>
      <c r="D62" s="318"/>
      <c r="E62" s="318"/>
      <c r="F62" s="318"/>
      <c r="G62" s="318"/>
      <c r="H62" s="318"/>
      <c r="I62" s="318"/>
      <c r="J62" s="318"/>
      <c r="K62" s="318"/>
      <c r="L62" s="318"/>
      <c r="M62" s="318"/>
      <c r="N62" s="318"/>
      <c r="O62" s="318"/>
      <c r="P62" s="318"/>
      <c r="Q62" s="318"/>
      <c r="R62" s="318"/>
      <c r="S62" s="318"/>
      <c r="T62" s="322"/>
    </row>
    <row r="63" spans="1:21" ht="15" hidden="1" outlineLevel="1">
      <c r="A63" s="5" t="s">
        <v>2</v>
      </c>
      <c r="B63" s="6" t="s">
        <v>3</v>
      </c>
      <c r="C63"/>
      <c r="D63"/>
      <c r="E63"/>
      <c r="F63"/>
      <c r="G63"/>
      <c r="H63"/>
      <c r="I63"/>
      <c r="J63"/>
      <c r="K63"/>
      <c r="L63"/>
      <c r="M63"/>
      <c r="N63"/>
      <c r="O63"/>
      <c r="P63"/>
      <c r="Q63"/>
      <c r="R63"/>
      <c r="S63"/>
      <c r="T63"/>
    </row>
    <row r="64" spans="1:21" ht="15" hidden="1" outlineLevel="1">
      <c r="A64" s="31" t="s">
        <v>733</v>
      </c>
      <c r="B64" s="31" t="s">
        <v>650</v>
      </c>
      <c r="C64" s="8">
        <v>44834</v>
      </c>
      <c r="D64" s="236">
        <v>44742</v>
      </c>
      <c r="E64" s="236">
        <v>44651</v>
      </c>
      <c r="F64" s="236">
        <v>44561</v>
      </c>
      <c r="G64" s="8">
        <v>44469</v>
      </c>
      <c r="H64" s="8">
        <v>44377</v>
      </c>
      <c r="I64" s="8">
        <v>44286</v>
      </c>
      <c r="J64" s="236">
        <v>44196</v>
      </c>
      <c r="K64" s="236">
        <v>44104</v>
      </c>
      <c r="L64" s="236">
        <v>44012</v>
      </c>
      <c r="M64" s="236">
        <v>43921</v>
      </c>
      <c r="N64" s="236">
        <v>43830</v>
      </c>
      <c r="O64" s="236">
        <v>43738</v>
      </c>
      <c r="P64" s="236">
        <v>43646</v>
      </c>
      <c r="Q64" s="236">
        <v>43555</v>
      </c>
      <c r="R64" s="236">
        <v>43465</v>
      </c>
      <c r="S64" s="236">
        <v>43373</v>
      </c>
      <c r="T64" s="236">
        <v>43281</v>
      </c>
      <c r="U64" s="236" t="s">
        <v>428</v>
      </c>
    </row>
    <row r="65" spans="1:21" hidden="1" outlineLevel="1">
      <c r="A65" s="323" t="s">
        <v>70</v>
      </c>
      <c r="B65" s="320"/>
      <c r="C65" s="365">
        <v>235987.63094571343</v>
      </c>
      <c r="D65" s="365">
        <v>144453</v>
      </c>
      <c r="E65" s="365">
        <v>68187.224810888642</v>
      </c>
      <c r="F65" s="365">
        <v>241610.29343986331</v>
      </c>
      <c r="G65" s="365">
        <v>176623.70762419427</v>
      </c>
      <c r="H65" s="365">
        <v>116375.1581151734</v>
      </c>
      <c r="I65" s="365">
        <v>57842.580393534226</v>
      </c>
      <c r="J65" s="320">
        <v>264109.86829812772</v>
      </c>
      <c r="K65" s="320">
        <v>202298.94669831905</v>
      </c>
      <c r="L65" s="320">
        <v>139784.08578338014</v>
      </c>
      <c r="M65" s="320">
        <v>72025.846473646932</v>
      </c>
      <c r="N65" s="320">
        <v>303548.72421772982</v>
      </c>
      <c r="O65" s="320">
        <v>229276.08334930526</v>
      </c>
      <c r="P65" s="320">
        <v>153201.46195890009</v>
      </c>
      <c r="Q65" s="320">
        <v>76773.200668173784</v>
      </c>
      <c r="R65" s="320">
        <v>257471.21464722266</v>
      </c>
      <c r="S65" s="320">
        <v>184920.74135696859</v>
      </c>
      <c r="T65" s="320">
        <v>124258.54220664018</v>
      </c>
      <c r="U65" s="320">
        <v>61498.010756197575</v>
      </c>
    </row>
    <row r="66" spans="1:21" hidden="1" outlineLevel="1">
      <c r="A66" s="321" t="s">
        <v>642</v>
      </c>
      <c r="B66" s="319"/>
      <c r="C66" s="334">
        <v>359269.19267921604</v>
      </c>
      <c r="D66" s="334">
        <v>204025</v>
      </c>
      <c r="E66" s="334">
        <v>81967.246061542712</v>
      </c>
      <c r="F66" s="334">
        <v>177091.95579075484</v>
      </c>
      <c r="G66" s="334">
        <v>125928.323591479</v>
      </c>
      <c r="H66" s="334">
        <v>83175.272518636266</v>
      </c>
      <c r="I66" s="334">
        <v>41607.276909185799</v>
      </c>
      <c r="J66" s="319">
        <v>245992.15040747428</v>
      </c>
      <c r="K66" s="319">
        <v>200875.22837903406</v>
      </c>
      <c r="L66" s="319">
        <v>152951.34000995741</v>
      </c>
      <c r="M66" s="319">
        <v>83929.817694309488</v>
      </c>
      <c r="N66" s="319">
        <v>376468.29215524363</v>
      </c>
      <c r="O66" s="319">
        <v>287173.11849137652</v>
      </c>
      <c r="P66" s="319">
        <v>193460.79051503423</v>
      </c>
      <c r="Q66" s="319">
        <v>96212.479964345228</v>
      </c>
      <c r="R66" s="319">
        <v>373928.0244876137</v>
      </c>
      <c r="S66" s="319">
        <v>276114.78111475811</v>
      </c>
      <c r="T66" s="319">
        <v>186346.7900385673</v>
      </c>
      <c r="U66" s="319">
        <v>94004.721136628796</v>
      </c>
    </row>
    <row r="67" spans="1:21" hidden="1" outlineLevel="1">
      <c r="A67" s="321" t="s">
        <v>643</v>
      </c>
      <c r="B67" s="319"/>
      <c r="C67" s="334">
        <v>-150031.6502799681</v>
      </c>
      <c r="D67" s="334">
        <v>-65986</v>
      </c>
      <c r="E67" s="334">
        <v>-16530.011866333625</v>
      </c>
      <c r="F67" s="334">
        <v>-6002.9085186584398</v>
      </c>
      <c r="G67" s="334">
        <v>-662.17127981976137</v>
      </c>
      <c r="H67" s="334">
        <v>-419.74588423949587</v>
      </c>
      <c r="I67" s="334">
        <v>-269.06831065155183</v>
      </c>
      <c r="J67" s="319">
        <v>-24774.556994346094</v>
      </c>
      <c r="K67" s="319">
        <v>-22521.453795715122</v>
      </c>
      <c r="L67" s="319">
        <v>-20148.588001577216</v>
      </c>
      <c r="M67" s="319">
        <v>-13853.638995662566</v>
      </c>
      <c r="N67" s="319">
        <v>-70576.848586348715</v>
      </c>
      <c r="O67" s="319">
        <v>-54880.443023998319</v>
      </c>
      <c r="P67" s="319">
        <v>-37136.825354028508</v>
      </c>
      <c r="Q67" s="319">
        <v>-18701.93399861447</v>
      </c>
      <c r="R67" s="319">
        <v>-71038.297774089049</v>
      </c>
      <c r="S67" s="319">
        <v>-51371.659009956813</v>
      </c>
      <c r="T67" s="319">
        <v>-33509.785793908959</v>
      </c>
      <c r="U67" s="319">
        <v>-16251.325812150781</v>
      </c>
    </row>
    <row r="68" spans="1:21" hidden="1" outlineLevel="1">
      <c r="A68" s="321" t="s">
        <v>644</v>
      </c>
      <c r="B68" s="319"/>
      <c r="C68" s="334">
        <v>273952.41670138529</v>
      </c>
      <c r="D68" s="334">
        <v>141015</v>
      </c>
      <c r="E68" s="334">
        <v>51430.778779999971</v>
      </c>
      <c r="F68" s="334">
        <v>130002.24420500005</v>
      </c>
      <c r="G68" s="334">
        <v>91243.405614999996</v>
      </c>
      <c r="H68" s="334">
        <v>60188.692284999983</v>
      </c>
      <c r="I68" s="334">
        <v>29848.333895000003</v>
      </c>
      <c r="J68" s="319">
        <v>146210.89202500001</v>
      </c>
      <c r="K68" s="319">
        <v>113212.55663500007</v>
      </c>
      <c r="L68" s="319">
        <v>80299.703474999958</v>
      </c>
      <c r="M68" s="319">
        <v>45283.486675000007</v>
      </c>
      <c r="N68" s="319">
        <v>190434.03256728445</v>
      </c>
      <c r="O68" s="319">
        <v>143449.06499080494</v>
      </c>
      <c r="P68" s="319">
        <v>95365.409839851389</v>
      </c>
      <c r="Q68" s="319">
        <v>48544.742965741032</v>
      </c>
      <c r="R68" s="319">
        <v>158664.36283857014</v>
      </c>
      <c r="S68" s="319">
        <v>110799.93200072716</v>
      </c>
      <c r="T68" s="319">
        <v>72839.691418625851</v>
      </c>
      <c r="U68" s="319">
        <v>36021.94757866014</v>
      </c>
    </row>
    <row r="69" spans="1:21" hidden="1" outlineLevel="1">
      <c r="A69" s="321" t="s">
        <v>645</v>
      </c>
      <c r="B69" s="319"/>
      <c r="C69" s="334">
        <v>-247202.32815491979</v>
      </c>
      <c r="D69" s="334">
        <v>-134601</v>
      </c>
      <c r="E69" s="334">
        <v>-48680.788164320416</v>
      </c>
      <c r="F69" s="334">
        <v>-59480.998037233192</v>
      </c>
      <c r="G69" s="334">
        <v>-39885.850302464984</v>
      </c>
      <c r="H69" s="334">
        <v>-26569.060804223351</v>
      </c>
      <c r="I69" s="334">
        <v>-13343.962100000015</v>
      </c>
      <c r="J69" s="319">
        <v>-103318.61714000053</v>
      </c>
      <c r="K69" s="319">
        <v>-89267.384519999963</v>
      </c>
      <c r="L69" s="319">
        <v>-73318.369700000025</v>
      </c>
      <c r="M69" s="319">
        <v>-43333.818900000006</v>
      </c>
      <c r="N69" s="319">
        <v>-192776.75191844959</v>
      </c>
      <c r="O69" s="319">
        <v>-146465.65710887784</v>
      </c>
      <c r="P69" s="319">
        <v>-98487.913041956999</v>
      </c>
      <c r="Q69" s="319">
        <v>-49282.088263297999</v>
      </c>
      <c r="R69" s="319">
        <v>-204082.87490487215</v>
      </c>
      <c r="S69" s="319">
        <v>-150622.31274855987</v>
      </c>
      <c r="T69" s="319">
        <v>-101418.15345664401</v>
      </c>
      <c r="U69" s="319">
        <v>-52277.332146940578</v>
      </c>
    </row>
    <row r="70" spans="1:21" hidden="1" outlineLevel="1">
      <c r="A70" s="323" t="s">
        <v>639</v>
      </c>
      <c r="B70" s="320"/>
      <c r="C70" s="365">
        <v>103972.44056763929</v>
      </c>
      <c r="D70" s="365">
        <v>69056</v>
      </c>
      <c r="E70" s="365">
        <v>34761.873475439694</v>
      </c>
      <c r="F70" s="365">
        <v>128848.13041628334</v>
      </c>
      <c r="G70" s="365">
        <v>95338.093605818853</v>
      </c>
      <c r="H70" s="365">
        <v>63758.509496023529</v>
      </c>
      <c r="I70" s="365">
        <v>32565.428017083639</v>
      </c>
      <c r="J70" s="320">
        <v>112460.17170871687</v>
      </c>
      <c r="K70" s="320">
        <v>79300.339997841278</v>
      </c>
      <c r="L70" s="320">
        <v>50743.96396342884</v>
      </c>
      <c r="M70" s="320">
        <v>23165.607935022254</v>
      </c>
      <c r="N70" s="320">
        <v>121395.15624484341</v>
      </c>
      <c r="O70" s="320">
        <v>92369.528007993373</v>
      </c>
      <c r="P70" s="320">
        <v>63918.446130255157</v>
      </c>
      <c r="Q70" s="320">
        <v>35098.08861922568</v>
      </c>
      <c r="R70" s="320">
        <v>84085.423874271262</v>
      </c>
      <c r="S70" s="320">
        <v>56676.310315193172</v>
      </c>
      <c r="T70" s="320">
        <v>36858.683343121695</v>
      </c>
      <c r="U70" s="320">
        <v>17724.593038022114</v>
      </c>
    </row>
    <row r="71" spans="1:21" hidden="1" outlineLevel="1">
      <c r="A71" s="321" t="s">
        <v>24</v>
      </c>
      <c r="B71" s="319"/>
      <c r="C71" s="334"/>
      <c r="D71" s="334"/>
      <c r="E71" s="334"/>
      <c r="F71" s="334"/>
      <c r="G71" s="334"/>
      <c r="H71" s="334"/>
      <c r="I71" s="334"/>
      <c r="J71" s="319"/>
      <c r="K71" s="319"/>
      <c r="L71" s="319"/>
      <c r="M71" s="319"/>
      <c r="N71" s="319"/>
      <c r="O71" s="319"/>
      <c r="P71" s="319"/>
      <c r="Q71" s="319"/>
      <c r="R71" s="319"/>
      <c r="S71" s="319"/>
      <c r="T71" s="319"/>
      <c r="U71" s="319"/>
    </row>
    <row r="72" spans="1:21" hidden="1" outlineLevel="1">
      <c r="A72" s="321" t="s">
        <v>26</v>
      </c>
      <c r="B72" s="319"/>
      <c r="C72" s="334">
        <v>78301.862112884002</v>
      </c>
      <c r="D72" s="334">
        <v>50063</v>
      </c>
      <c r="E72" s="334">
        <v>25058.773845897998</v>
      </c>
      <c r="F72" s="334">
        <v>82927.576618277919</v>
      </c>
      <c r="G72" s="334">
        <v>58938.232217132456</v>
      </c>
      <c r="H72" s="334">
        <v>37661.323938412657</v>
      </c>
      <c r="I72" s="334">
        <v>18646.654201098303</v>
      </c>
      <c r="J72" s="319">
        <v>70386.830340149972</v>
      </c>
      <c r="K72" s="319">
        <v>51076.873559172906</v>
      </c>
      <c r="L72" s="319">
        <v>37478.269076909295</v>
      </c>
      <c r="M72" s="319">
        <v>20847.125146197945</v>
      </c>
      <c r="N72" s="319">
        <v>64848.850262793581</v>
      </c>
      <c r="O72" s="319">
        <v>46799.19984246399</v>
      </c>
      <c r="P72" s="319">
        <v>29692.445642763323</v>
      </c>
      <c r="Q72" s="319">
        <v>14653.683967814692</v>
      </c>
      <c r="R72" s="319">
        <v>33377.831039769611</v>
      </c>
      <c r="S72" s="319">
        <v>19862.255186823677</v>
      </c>
      <c r="T72" s="319">
        <v>13683.524619883985</v>
      </c>
      <c r="U72" s="319">
        <v>6565.4542778189343</v>
      </c>
    </row>
    <row r="73" spans="1:21" hidden="1" outlineLevel="1">
      <c r="A73" s="321" t="s">
        <v>28</v>
      </c>
      <c r="B73" s="319"/>
      <c r="C73" s="334"/>
      <c r="D73" s="334"/>
      <c r="E73" s="334"/>
      <c r="F73" s="334"/>
      <c r="G73" s="334"/>
      <c r="H73" s="334"/>
      <c r="I73" s="334"/>
      <c r="J73" s="319">
        <v>579.42621832158238</v>
      </c>
      <c r="K73" s="319">
        <v>574.94479906691367</v>
      </c>
      <c r="L73" s="319">
        <v>592.43994599529435</v>
      </c>
      <c r="M73" s="319"/>
      <c r="N73" s="319"/>
      <c r="O73" s="319"/>
      <c r="P73" s="319"/>
      <c r="Q73" s="319"/>
      <c r="R73" s="319"/>
      <c r="S73" s="319"/>
      <c r="T73" s="319"/>
      <c r="U73" s="319"/>
    </row>
    <row r="74" spans="1:21" hidden="1" outlineLevel="1">
      <c r="A74" s="321" t="s">
        <v>30</v>
      </c>
      <c r="B74" s="319"/>
      <c r="C74" s="334"/>
      <c r="D74" s="334"/>
      <c r="E74" s="334"/>
      <c r="F74" s="334"/>
      <c r="G74" s="334"/>
      <c r="H74" s="334"/>
      <c r="I74" s="334"/>
      <c r="J74" s="319"/>
      <c r="K74" s="319"/>
      <c r="L74" s="319"/>
      <c r="M74" s="319"/>
      <c r="N74" s="319"/>
      <c r="O74" s="319"/>
      <c r="P74" s="319"/>
      <c r="Q74" s="319"/>
      <c r="R74" s="319"/>
      <c r="S74" s="319"/>
      <c r="T74" s="319"/>
      <c r="U74" s="319"/>
    </row>
    <row r="75" spans="1:21" ht="23.25" hidden="1" outlineLevel="1">
      <c r="A75" s="321" t="s">
        <v>640</v>
      </c>
      <c r="B75" s="319"/>
      <c r="C75" s="334"/>
      <c r="D75" s="334"/>
      <c r="E75" s="334"/>
      <c r="F75" s="334"/>
      <c r="G75" s="334"/>
      <c r="H75" s="334"/>
      <c r="I75" s="334"/>
      <c r="J75" s="319"/>
      <c r="K75" s="319"/>
      <c r="L75" s="319"/>
      <c r="M75" s="319"/>
      <c r="N75" s="319"/>
      <c r="O75" s="319"/>
      <c r="P75" s="319"/>
      <c r="Q75" s="319"/>
      <c r="R75" s="319"/>
      <c r="S75" s="319"/>
      <c r="T75" s="319"/>
      <c r="U75" s="319"/>
    </row>
    <row r="76" spans="1:21" hidden="1" outlineLevel="1">
      <c r="A76" s="324" t="s">
        <v>649</v>
      </c>
      <c r="B76" s="325"/>
      <c r="C76" s="334">
        <v>-1738.7293475354791</v>
      </c>
      <c r="D76" s="334">
        <v>-770</v>
      </c>
      <c r="E76" s="334">
        <v>-13.770676188694949</v>
      </c>
      <c r="F76" s="334">
        <v>-4686.7620057306485</v>
      </c>
      <c r="G76" s="334">
        <v>-6605.4820645168311</v>
      </c>
      <c r="H76" s="334">
        <v>-4155.1933902950841</v>
      </c>
      <c r="I76" s="334">
        <v>-1906.9768675206838</v>
      </c>
      <c r="J76" s="319">
        <v>-3451.5547225699047</v>
      </c>
      <c r="K76" s="319">
        <v>-2499.8311936738696</v>
      </c>
      <c r="L76" s="319">
        <v>-1848.4638783566788</v>
      </c>
      <c r="M76" s="319">
        <v>-956.98214438713842</v>
      </c>
      <c r="N76" s="319">
        <v>-4540.9828034432494</v>
      </c>
      <c r="O76" s="319">
        <v>-3318.2622774437905</v>
      </c>
      <c r="P76" s="319">
        <v>-2330.8816260972758</v>
      </c>
      <c r="Q76" s="319">
        <v>-1132.1462535067878</v>
      </c>
      <c r="R76" s="319">
        <v>-5687.1414693278793</v>
      </c>
      <c r="S76" s="319">
        <v>-4472.0089295788475</v>
      </c>
      <c r="T76" s="319">
        <v>-2959.440383797662</v>
      </c>
      <c r="U76" s="319">
        <v>-1361.5259191380865</v>
      </c>
    </row>
    <row r="77" spans="1:21" ht="23.25" hidden="1" outlineLevel="1">
      <c r="A77" s="367" t="s">
        <v>739</v>
      </c>
      <c r="B77" s="325"/>
      <c r="C77" s="334"/>
      <c r="D77" s="334"/>
      <c r="E77" s="334"/>
      <c r="F77" s="334"/>
      <c r="G77" s="334"/>
      <c r="H77" s="334"/>
      <c r="I77" s="334"/>
      <c r="J77" s="319"/>
      <c r="K77" s="319"/>
      <c r="L77" s="319"/>
      <c r="M77" s="319"/>
      <c r="N77" s="319"/>
      <c r="O77" s="319"/>
      <c r="P77" s="319"/>
      <c r="Q77" s="319"/>
      <c r="R77" s="319"/>
      <c r="S77" s="319"/>
      <c r="T77" s="319"/>
      <c r="U77" s="319"/>
    </row>
    <row r="78" spans="1:21" hidden="1" outlineLevel="1">
      <c r="A78" s="326" t="s">
        <v>646</v>
      </c>
      <c r="B78" s="320"/>
      <c r="C78" s="365">
        <v>416523.20427870128</v>
      </c>
      <c r="D78" s="365">
        <v>262802.27905561269</v>
      </c>
      <c r="E78" s="365">
        <v>127994.10145603765</v>
      </c>
      <c r="F78" s="365">
        <v>448699.23846869392</v>
      </c>
      <c r="G78" s="365">
        <v>324294.55138262879</v>
      </c>
      <c r="H78" s="365">
        <v>213639.79815931449</v>
      </c>
      <c r="I78" s="365">
        <v>107147.68574419548</v>
      </c>
      <c r="J78" s="320">
        <v>444084.74184274627</v>
      </c>
      <c r="K78" s="320">
        <v>330751.27386072627</v>
      </c>
      <c r="L78" s="320">
        <v>226750.29489135687</v>
      </c>
      <c r="M78" s="320">
        <v>115081.59741048</v>
      </c>
      <c r="N78" s="320">
        <v>485252.14280192356</v>
      </c>
      <c r="O78" s="320">
        <v>365126.94380231883</v>
      </c>
      <c r="P78" s="320">
        <v>244481.86698582128</v>
      </c>
      <c r="Q78" s="320">
        <v>125393.22188170739</v>
      </c>
      <c r="R78" s="320">
        <v>369247.32809193566</v>
      </c>
      <c r="S78" s="320">
        <v>256987.2979294066</v>
      </c>
      <c r="T78" s="320">
        <v>171841.30978584819</v>
      </c>
      <c r="U78" s="320">
        <v>84426.53215290053</v>
      </c>
    </row>
    <row r="79" spans="1:21" ht="34.5" hidden="1" outlineLevel="1">
      <c r="A79" s="321" t="s">
        <v>34</v>
      </c>
      <c r="B79" s="319"/>
      <c r="C79" s="334">
        <v>25539.270863131012</v>
      </c>
      <c r="D79" s="334">
        <v>26706</v>
      </c>
      <c r="E79" s="334">
        <v>53895.469484341033</v>
      </c>
      <c r="F79" s="334">
        <v>-40245.032836968108</v>
      </c>
      <c r="G79" s="334">
        <v>-24566.826093943168</v>
      </c>
      <c r="H79" s="334">
        <v>-18081.358388478366</v>
      </c>
      <c r="I79" s="334">
        <v>-9156.3347728899753</v>
      </c>
      <c r="J79" s="319">
        <v>-15874.968959999351</v>
      </c>
      <c r="K79" s="319">
        <v>-23089.429639999955</v>
      </c>
      <c r="L79" s="319">
        <v>-28446.70683999989</v>
      </c>
      <c r="M79" s="319">
        <v>-20875.372649999877</v>
      </c>
      <c r="N79" s="319">
        <v>-75004.60163092069</v>
      </c>
      <c r="O79" s="319">
        <v>-78721.462941754013</v>
      </c>
      <c r="P79" s="319">
        <v>-48758.761846003013</v>
      </c>
      <c r="Q79" s="319">
        <v>-15866.417813354003</v>
      </c>
      <c r="R79" s="319">
        <v>-45777.083236092782</v>
      </c>
      <c r="S79" s="319">
        <v>-32919.579538691869</v>
      </c>
      <c r="T79" s="319">
        <v>-24280.323201116997</v>
      </c>
      <c r="U79" s="319">
        <v>-31634.306252495007</v>
      </c>
    </row>
    <row r="80" spans="1:21" ht="23.25" hidden="1" outlineLevel="1">
      <c r="A80" s="321" t="s">
        <v>600</v>
      </c>
      <c r="B80" s="325"/>
      <c r="C80" s="334"/>
      <c r="D80" s="334">
        <v>0</v>
      </c>
      <c r="E80" s="334"/>
      <c r="F80" s="334"/>
      <c r="G80" s="334"/>
      <c r="H80" s="334"/>
      <c r="I80" s="334"/>
      <c r="J80" s="319"/>
      <c r="K80" s="319"/>
      <c r="L80" s="319"/>
      <c r="M80" s="319"/>
      <c r="N80" s="319"/>
      <c r="O80" s="319"/>
      <c r="P80" s="319"/>
      <c r="Q80" s="319"/>
      <c r="R80" s="319"/>
      <c r="S80" s="319"/>
      <c r="T80" s="319"/>
      <c r="U80" s="319"/>
    </row>
    <row r="81" spans="1:21" hidden="1" outlineLevel="1">
      <c r="A81" s="321" t="s">
        <v>36</v>
      </c>
      <c r="B81" s="319"/>
      <c r="C81" s="334">
        <v>-120785.28701396666</v>
      </c>
      <c r="D81" s="334">
        <v>-95068</v>
      </c>
      <c r="E81" s="334">
        <v>-43647.105264676662</v>
      </c>
      <c r="F81" s="334">
        <v>-123990.91052037723</v>
      </c>
      <c r="G81" s="334">
        <v>-89631.882640201802</v>
      </c>
      <c r="H81" s="334">
        <v>-65124.146659939041</v>
      </c>
      <c r="I81" s="334">
        <v>-39975.853346025302</v>
      </c>
      <c r="J81" s="319">
        <v>-132843.69616443251</v>
      </c>
      <c r="K81" s="319">
        <v>-107324.52842793251</v>
      </c>
      <c r="L81" s="319">
        <v>-78481.444332500003</v>
      </c>
      <c r="M81" s="319">
        <v>-48057.95573175</v>
      </c>
      <c r="N81" s="319">
        <v>-146593.97593109999</v>
      </c>
      <c r="O81" s="319">
        <v>-114744.2691318</v>
      </c>
      <c r="P81" s="319">
        <v>-81406.898606200004</v>
      </c>
      <c r="Q81" s="319">
        <v>-50725.808446042101</v>
      </c>
      <c r="R81" s="319">
        <v>-110993.88447867274</v>
      </c>
      <c r="S81" s="319">
        <v>-78804.083072636393</v>
      </c>
      <c r="T81" s="319">
        <v>-56561.970922175511</v>
      </c>
      <c r="U81" s="319">
        <v>-29250.710679999989</v>
      </c>
    </row>
    <row r="82" spans="1:21" hidden="1" outlineLevel="1">
      <c r="A82" s="321" t="s">
        <v>38</v>
      </c>
      <c r="B82" s="319"/>
      <c r="C82" s="334"/>
      <c r="D82" s="334"/>
      <c r="E82" s="334"/>
      <c r="F82" s="334">
        <v>-2903.9963099999995</v>
      </c>
      <c r="G82" s="334">
        <v>-2245.3301699999997</v>
      </c>
      <c r="H82" s="334">
        <v>-1534.3124599999996</v>
      </c>
      <c r="I82" s="334">
        <v>-781.27568000000019</v>
      </c>
      <c r="J82" s="319">
        <v>-3286.6891499999992</v>
      </c>
      <c r="K82" s="319">
        <v>-2443.0754700000007</v>
      </c>
      <c r="L82" s="319">
        <v>-1652.5273200000001</v>
      </c>
      <c r="M82" s="319">
        <v>-961.95920999999998</v>
      </c>
      <c r="N82" s="319">
        <v>-3100.8854366</v>
      </c>
      <c r="O82" s="319">
        <v>-2212.3948566000004</v>
      </c>
      <c r="P82" s="319">
        <v>-1570.4510166</v>
      </c>
      <c r="Q82" s="319">
        <v>-893.14488440000002</v>
      </c>
      <c r="R82" s="319">
        <v>-3527.2020942000008</v>
      </c>
      <c r="S82" s="319">
        <v>-2578.2387099999996</v>
      </c>
      <c r="T82" s="319">
        <v>-1753.2971299999995</v>
      </c>
      <c r="U82" s="319">
        <v>-932.58332999999993</v>
      </c>
    </row>
    <row r="83" spans="1:21" hidden="1" outlineLevel="1">
      <c r="A83" s="321" t="s">
        <v>647</v>
      </c>
      <c r="B83" s="319"/>
      <c r="C83" s="334">
        <v>-135073.03518840598</v>
      </c>
      <c r="D83" s="334">
        <v>-89811</v>
      </c>
      <c r="E83" s="334">
        <v>-42432.004634014003</v>
      </c>
      <c r="F83" s="334">
        <v>-175597.52679372698</v>
      </c>
      <c r="G83" s="334">
        <v>-129575.473085861</v>
      </c>
      <c r="H83" s="334">
        <v>-85712.086698322979</v>
      </c>
      <c r="I83" s="334">
        <v>-43740.824633409997</v>
      </c>
      <c r="J83" s="319">
        <v>-150493.71883641489</v>
      </c>
      <c r="K83" s="319">
        <v>-109579.61441444387</v>
      </c>
      <c r="L83" s="319">
        <v>-74145.022517327889</v>
      </c>
      <c r="M83" s="319">
        <v>-38333.31674973639</v>
      </c>
      <c r="N83" s="319">
        <v>-141919.64579658321</v>
      </c>
      <c r="O83" s="319">
        <v>-105311.50154197462</v>
      </c>
      <c r="P83" s="319">
        <v>-69330.653464845818</v>
      </c>
      <c r="Q83" s="319">
        <v>-33530.708151780054</v>
      </c>
      <c r="R83" s="319">
        <v>-84801.982658697496</v>
      </c>
      <c r="S83" s="319">
        <v>-53739.150161338395</v>
      </c>
      <c r="T83" s="319">
        <v>-36171.36964261056</v>
      </c>
      <c r="U83" s="319">
        <v>-16643.441807860938</v>
      </c>
    </row>
    <row r="84" spans="1:21" hidden="1" outlineLevel="1">
      <c r="A84" s="326" t="s">
        <v>648</v>
      </c>
      <c r="B84" s="320"/>
      <c r="C84" s="365">
        <v>186204.15293945966</v>
      </c>
      <c r="D84" s="365">
        <v>104629</v>
      </c>
      <c r="E84" s="365">
        <v>95810.461041688017</v>
      </c>
      <c r="F84" s="365">
        <v>105961.77200762159</v>
      </c>
      <c r="G84" s="365">
        <v>78275.03939262277</v>
      </c>
      <c r="H84" s="365">
        <v>43187.893952574101</v>
      </c>
      <c r="I84" s="365">
        <v>13493.397311870205</v>
      </c>
      <c r="J84" s="320">
        <v>141585.66873189947</v>
      </c>
      <c r="K84" s="320">
        <v>88314.625908349932</v>
      </c>
      <c r="L84" s="320">
        <v>44024.593881529116</v>
      </c>
      <c r="M84" s="320">
        <v>6852.9930689937173</v>
      </c>
      <c r="N84" s="320">
        <v>118633.03400671965</v>
      </c>
      <c r="O84" s="320">
        <v>64137.315330190235</v>
      </c>
      <c r="P84" s="320">
        <v>43415.102052172457</v>
      </c>
      <c r="Q84" s="320">
        <v>24377.142586131202</v>
      </c>
      <c r="R84" s="320">
        <v>124147.17562427264</v>
      </c>
      <c r="S84" s="320">
        <v>88946.24644673994</v>
      </c>
      <c r="T84" s="320">
        <v>53074.348889945133</v>
      </c>
      <c r="U84" s="320">
        <v>5965.490082544602</v>
      </c>
    </row>
    <row r="85" spans="1:21" hidden="1" outlineLevel="1">
      <c r="A85" s="327" t="s">
        <v>381</v>
      </c>
      <c r="B85" s="319"/>
      <c r="C85" s="334">
        <v>-23197.221749999997</v>
      </c>
      <c r="D85" s="334">
        <v>-14875</v>
      </c>
      <c r="E85" s="334">
        <v>-7016.4327999999987</v>
      </c>
      <c r="F85" s="334">
        <v>-26770.783520000001</v>
      </c>
      <c r="G85" s="334">
        <v>-19620.951580000001</v>
      </c>
      <c r="H85" s="334">
        <v>-12803.41423</v>
      </c>
      <c r="I85" s="334">
        <v>-6176.0842799999991</v>
      </c>
      <c r="J85" s="319">
        <v>-35573.679060000009</v>
      </c>
      <c r="K85" s="319">
        <v>-26233.931740000004</v>
      </c>
      <c r="L85" s="319">
        <v>-17001.649710000002</v>
      </c>
      <c r="M85" s="319">
        <v>-8045.3369499999999</v>
      </c>
      <c r="N85" s="319">
        <v>-35121.835957800002</v>
      </c>
      <c r="O85" s="319">
        <v>-35239.094270000001</v>
      </c>
      <c r="P85" s="319">
        <v>-23621.129929999999</v>
      </c>
      <c r="Q85" s="319">
        <v>-11792.292800000001</v>
      </c>
      <c r="R85" s="319">
        <v>-32764.522734300004</v>
      </c>
      <c r="S85" s="319">
        <v>-25791.00563</v>
      </c>
      <c r="T85" s="319">
        <v>-17754.501339999999</v>
      </c>
      <c r="U85" s="319">
        <v>-9486.6473800000003</v>
      </c>
    </row>
    <row r="86" spans="1:21" hidden="1" outlineLevel="1">
      <c r="A86" s="328" t="s">
        <v>45</v>
      </c>
      <c r="B86" s="329"/>
      <c r="C86" s="366">
        <v>163006.93118945966</v>
      </c>
      <c r="D86" s="366">
        <v>89754</v>
      </c>
      <c r="E86" s="366">
        <v>88794.028241688022</v>
      </c>
      <c r="F86" s="366">
        <v>79190.988487621595</v>
      </c>
      <c r="G86" s="366">
        <v>58654.087812622769</v>
      </c>
      <c r="H86" s="366">
        <v>30384.479722574099</v>
      </c>
      <c r="I86" s="366">
        <v>7317.313031870206</v>
      </c>
      <c r="J86" s="329">
        <v>106011.98967189946</v>
      </c>
      <c r="K86" s="329">
        <v>62080.694168349932</v>
      </c>
      <c r="L86" s="329">
        <v>27022.944171529114</v>
      </c>
      <c r="M86" s="329">
        <v>-1192.3438810062826</v>
      </c>
      <c r="N86" s="329">
        <v>83511.198048919643</v>
      </c>
      <c r="O86" s="329">
        <v>28898.221060190233</v>
      </c>
      <c r="P86" s="329">
        <v>19793.972122172458</v>
      </c>
      <c r="Q86" s="329">
        <v>12584.849786131201</v>
      </c>
      <c r="R86" s="329">
        <v>91382.65288997264</v>
      </c>
      <c r="S86" s="329">
        <v>63155.240816739941</v>
      </c>
      <c r="T86" s="329">
        <v>35319.847549945131</v>
      </c>
      <c r="U86" s="329">
        <v>-3521.1572974553983</v>
      </c>
    </row>
    <row r="87" spans="1:21" hidden="1" outlineLevel="1">
      <c r="A87" s="368" t="s">
        <v>732</v>
      </c>
    </row>
    <row r="88" spans="1:21" hidden="1" outlineLevel="1"/>
    <row r="89" spans="1:21" hidden="1" outlineLevel="1"/>
    <row r="90" spans="1:21" ht="15" collapsed="1">
      <c r="A90" s="331" t="s">
        <v>654</v>
      </c>
      <c r="B90" s="318"/>
      <c r="C90" s="318"/>
      <c r="D90" s="318"/>
      <c r="E90" s="318"/>
      <c r="F90" s="318"/>
      <c r="G90" s="318"/>
      <c r="H90" s="318"/>
      <c r="I90" s="318"/>
    </row>
    <row r="91" spans="1:21" ht="15" hidden="1" outlineLevel="1">
      <c r="A91" s="5" t="s">
        <v>53</v>
      </c>
      <c r="B91" s="6" t="s">
        <v>54</v>
      </c>
      <c r="C91" s="148"/>
      <c r="D91" s="148"/>
      <c r="E91" s="148"/>
      <c r="F91" s="148"/>
      <c r="G91" s="148"/>
      <c r="H91" s="148"/>
      <c r="I91" s="148"/>
    </row>
    <row r="92" spans="1:21" ht="15" hidden="1" outlineLevel="1">
      <c r="A92" s="31" t="s">
        <v>651</v>
      </c>
      <c r="B92" s="31" t="s">
        <v>650</v>
      </c>
      <c r="C92" s="149" t="s">
        <v>738</v>
      </c>
      <c r="D92" s="236" t="s">
        <v>730</v>
      </c>
      <c r="E92" s="236" t="s">
        <v>695</v>
      </c>
      <c r="F92" s="236" t="s">
        <v>694</v>
      </c>
      <c r="G92" s="236" t="s">
        <v>686</v>
      </c>
      <c r="H92" s="236" t="s">
        <v>684</v>
      </c>
      <c r="I92" s="236" t="s">
        <v>673</v>
      </c>
      <c r="J92" s="236" t="s">
        <v>662</v>
      </c>
      <c r="K92" s="236" t="s">
        <v>586</v>
      </c>
      <c r="L92" s="236" t="s">
        <v>583</v>
      </c>
      <c r="M92" s="236" t="s">
        <v>578</v>
      </c>
      <c r="N92" s="236" t="s">
        <v>566</v>
      </c>
      <c r="O92" s="236" t="s">
        <v>565</v>
      </c>
      <c r="P92" s="236" t="s">
        <v>550</v>
      </c>
      <c r="Q92" s="236" t="s">
        <v>538</v>
      </c>
      <c r="R92" s="236" t="s">
        <v>520</v>
      </c>
      <c r="S92" s="236" t="s">
        <v>478</v>
      </c>
      <c r="T92" s="236" t="s">
        <v>550</v>
      </c>
      <c r="U92" s="236" t="s">
        <v>429</v>
      </c>
    </row>
    <row r="93" spans="1:21" hidden="1" outlineLevel="1">
      <c r="A93" s="323" t="s">
        <v>70</v>
      </c>
      <c r="B93" s="320"/>
      <c r="C93" s="365">
        <v>91534.630945713434</v>
      </c>
      <c r="D93" s="365">
        <v>76265.775189111358</v>
      </c>
      <c r="E93" s="365">
        <v>68187.224810888642</v>
      </c>
      <c r="F93" s="365">
        <v>64986.585815669037</v>
      </c>
      <c r="G93" s="365">
        <v>60248.549509020871</v>
      </c>
      <c r="H93" s="365">
        <v>58532.577721639173</v>
      </c>
      <c r="I93" s="365">
        <v>57842.580393534226</v>
      </c>
      <c r="J93" s="320">
        <v>61810.921599808673</v>
      </c>
      <c r="K93" s="320">
        <v>62514.860914938909</v>
      </c>
      <c r="L93" s="320">
        <v>67758.23930973321</v>
      </c>
      <c r="M93" s="320">
        <v>72025.846473646932</v>
      </c>
      <c r="N93" s="320">
        <v>74272.640868424554</v>
      </c>
      <c r="O93" s="320">
        <v>76074.621390405169</v>
      </c>
      <c r="P93" s="320">
        <v>76428.26129072631</v>
      </c>
      <c r="Q93" s="320">
        <v>76773.200668173784</v>
      </c>
      <c r="R93" s="320">
        <v>72550.473290254071</v>
      </c>
      <c r="S93" s="320">
        <v>60662.199150328408</v>
      </c>
      <c r="T93" s="320">
        <v>62760.531450442606</v>
      </c>
      <c r="U93" s="320">
        <v>61498.010756197575</v>
      </c>
    </row>
    <row r="94" spans="1:21" hidden="1" outlineLevel="1">
      <c r="A94" s="321" t="s">
        <v>642</v>
      </c>
      <c r="B94" s="319"/>
      <c r="C94" s="334">
        <v>155244.19267921604</v>
      </c>
      <c r="D94" s="334">
        <v>122057.75393845729</v>
      </c>
      <c r="E94" s="334">
        <v>81967.246061542712</v>
      </c>
      <c r="F94" s="334">
        <v>51163.632199275846</v>
      </c>
      <c r="G94" s="334">
        <v>42753.051072842733</v>
      </c>
      <c r="H94" s="334">
        <v>41567.995609450467</v>
      </c>
      <c r="I94" s="334">
        <v>41607.276909185799</v>
      </c>
      <c r="J94" s="319">
        <v>45116.922028440225</v>
      </c>
      <c r="K94" s="319">
        <v>47923.888369076652</v>
      </c>
      <c r="L94" s="319">
        <v>69021.522315647919</v>
      </c>
      <c r="M94" s="319">
        <v>83929.817694309488</v>
      </c>
      <c r="N94" s="319">
        <v>89295.173663867114</v>
      </c>
      <c r="O94" s="319">
        <v>93712.327976342291</v>
      </c>
      <c r="P94" s="319">
        <v>97248.310550688999</v>
      </c>
      <c r="Q94" s="319">
        <v>96212.479964345228</v>
      </c>
      <c r="R94" s="319">
        <v>97813.243372855592</v>
      </c>
      <c r="S94" s="319">
        <v>89767.99107619081</v>
      </c>
      <c r="T94" s="319">
        <v>92342.068901938503</v>
      </c>
      <c r="U94" s="319">
        <v>94004.721136628796</v>
      </c>
    </row>
    <row r="95" spans="1:21" hidden="1" outlineLevel="1">
      <c r="A95" s="321" t="s">
        <v>643</v>
      </c>
      <c r="B95" s="319"/>
      <c r="C95" s="334">
        <v>-84045.650279968104</v>
      </c>
      <c r="D95" s="334">
        <v>-49455.988133666375</v>
      </c>
      <c r="E95" s="334">
        <v>-16530.011866333625</v>
      </c>
      <c r="F95" s="334">
        <v>-5340.7372388386784</v>
      </c>
      <c r="G95" s="334">
        <v>-242.4253955802655</v>
      </c>
      <c r="H95" s="334">
        <v>-150.67757358794404</v>
      </c>
      <c r="I95" s="334">
        <v>-269.06831065155183</v>
      </c>
      <c r="J95" s="319">
        <v>-2253.1031986309717</v>
      </c>
      <c r="K95" s="319">
        <v>-2372.8657941379061</v>
      </c>
      <c r="L95" s="319">
        <v>-6294.9490059146501</v>
      </c>
      <c r="M95" s="319">
        <v>-13853.638995662566</v>
      </c>
      <c r="N95" s="319">
        <v>-15696.405562350395</v>
      </c>
      <c r="O95" s="319">
        <v>-17743.617669969812</v>
      </c>
      <c r="P95" s="319">
        <v>-18434.891355414038</v>
      </c>
      <c r="Q95" s="319">
        <v>-18701.93399861447</v>
      </c>
      <c r="R95" s="319">
        <v>-19666.638764132236</v>
      </c>
      <c r="S95" s="319">
        <v>-17861.873216047854</v>
      </c>
      <c r="T95" s="319">
        <v>-17258.459981758177</v>
      </c>
      <c r="U95" s="319">
        <v>-16251.325812150781</v>
      </c>
    </row>
    <row r="96" spans="1:21" hidden="1" outlineLevel="1">
      <c r="A96" s="321" t="s">
        <v>644</v>
      </c>
      <c r="B96" s="319"/>
      <c r="C96" s="334">
        <v>132937.41670138529</v>
      </c>
      <c r="D96" s="334">
        <v>89584.221220000036</v>
      </c>
      <c r="E96" s="334">
        <v>51430.778779999971</v>
      </c>
      <c r="F96" s="334">
        <v>38758.838590000058</v>
      </c>
      <c r="G96" s="334">
        <v>31054.713330000013</v>
      </c>
      <c r="H96" s="334">
        <v>30340.358389999979</v>
      </c>
      <c r="I96" s="334">
        <v>29848.333895000003</v>
      </c>
      <c r="J96" s="319">
        <v>32998.335389999935</v>
      </c>
      <c r="K96" s="319">
        <v>32912.853160000115</v>
      </c>
      <c r="L96" s="319">
        <v>35016.216799999951</v>
      </c>
      <c r="M96" s="319">
        <v>45283.486675000007</v>
      </c>
      <c r="N96" s="319">
        <v>46984.96757647951</v>
      </c>
      <c r="O96" s="319">
        <v>48083.655150953549</v>
      </c>
      <c r="P96" s="319">
        <v>46820.666874110357</v>
      </c>
      <c r="Q96" s="319">
        <v>48544.742965741032</v>
      </c>
      <c r="R96" s="319">
        <v>47864.430837842985</v>
      </c>
      <c r="S96" s="319">
        <v>37960.240582101309</v>
      </c>
      <c r="T96" s="319">
        <v>36817.743839965711</v>
      </c>
      <c r="U96" s="319">
        <v>36021.94757866014</v>
      </c>
    </row>
    <row r="97" spans="1:21" hidden="1" outlineLevel="1">
      <c r="A97" s="321" t="s">
        <v>645</v>
      </c>
      <c r="B97" s="319"/>
      <c r="C97" s="334">
        <v>-112601.32815491979</v>
      </c>
      <c r="D97" s="334">
        <v>-85920.211835679584</v>
      </c>
      <c r="E97" s="334">
        <v>-48680.788164320416</v>
      </c>
      <c r="F97" s="334">
        <v>-19595.147734768208</v>
      </c>
      <c r="G97" s="334">
        <v>-13316.789498241633</v>
      </c>
      <c r="H97" s="334">
        <v>-13225.098704223336</v>
      </c>
      <c r="I97" s="334">
        <v>-13343.962100000015</v>
      </c>
      <c r="J97" s="319">
        <v>-14051.232620000563</v>
      </c>
      <c r="K97" s="319">
        <v>-15949.014819999938</v>
      </c>
      <c r="L97" s="319">
        <v>-29984.550800000019</v>
      </c>
      <c r="M97" s="319">
        <v>-43333.818900000006</v>
      </c>
      <c r="N97" s="319">
        <v>-46311.094809571747</v>
      </c>
      <c r="O97" s="319">
        <v>-47977.744066920844</v>
      </c>
      <c r="P97" s="319">
        <v>-49205.824778659</v>
      </c>
      <c r="Q97" s="319">
        <v>-49282.088263297999</v>
      </c>
      <c r="R97" s="319">
        <v>-53460.562156312284</v>
      </c>
      <c r="S97" s="319">
        <v>-49204.159291915857</v>
      </c>
      <c r="T97" s="319">
        <v>-49140.821309703431</v>
      </c>
      <c r="U97" s="319">
        <v>-52277.332146940578</v>
      </c>
    </row>
    <row r="98" spans="1:21" hidden="1" outlineLevel="1">
      <c r="A98" s="323" t="s">
        <v>639</v>
      </c>
      <c r="B98" s="320"/>
      <c r="C98" s="365">
        <v>34916.440567639293</v>
      </c>
      <c r="D98" s="365">
        <v>34294.126524560306</v>
      </c>
      <c r="E98" s="365">
        <v>34761.873475439694</v>
      </c>
      <c r="F98" s="365">
        <v>33510.036810464488</v>
      </c>
      <c r="G98" s="365">
        <v>31579.584109795323</v>
      </c>
      <c r="H98" s="365">
        <v>31193.08147893989</v>
      </c>
      <c r="I98" s="365">
        <v>32565.428017083639</v>
      </c>
      <c r="J98" s="320">
        <v>33159.831710875587</v>
      </c>
      <c r="K98" s="320">
        <v>28556.376034412438</v>
      </c>
      <c r="L98" s="320">
        <v>27578.356028406586</v>
      </c>
      <c r="M98" s="320">
        <v>23165.607935022254</v>
      </c>
      <c r="N98" s="320">
        <v>29025.62823685004</v>
      </c>
      <c r="O98" s="320">
        <v>28451.081877738216</v>
      </c>
      <c r="P98" s="320">
        <v>28820.357511029477</v>
      </c>
      <c r="Q98" s="320">
        <v>35098.08861922568</v>
      </c>
      <c r="R98" s="320">
        <v>27409.11355907809</v>
      </c>
      <c r="S98" s="320">
        <v>19817.626972071477</v>
      </c>
      <c r="T98" s="320">
        <v>19134.09030509958</v>
      </c>
      <c r="U98" s="320">
        <v>17724.593038022114</v>
      </c>
    </row>
    <row r="99" spans="1:21" hidden="1" outlineLevel="1">
      <c r="A99" s="321" t="s">
        <v>24</v>
      </c>
      <c r="B99" s="319"/>
      <c r="C99" s="334"/>
      <c r="D99" s="334"/>
      <c r="E99" s="334"/>
      <c r="F99" s="334"/>
      <c r="G99" s="334"/>
      <c r="H99" s="334"/>
      <c r="I99" s="334"/>
      <c r="J99" s="319"/>
      <c r="K99" s="319"/>
      <c r="L99" s="319"/>
      <c r="M99" s="319"/>
      <c r="N99" s="319"/>
      <c r="O99" s="319"/>
      <c r="P99" s="319"/>
      <c r="Q99" s="319"/>
      <c r="R99" s="319"/>
      <c r="S99" s="319"/>
      <c r="T99" s="319"/>
      <c r="U99" s="319"/>
    </row>
    <row r="100" spans="1:21" hidden="1" outlineLevel="1">
      <c r="A100" s="321" t="s">
        <v>26</v>
      </c>
      <c r="B100" s="319"/>
      <c r="C100" s="334">
        <v>28238.862112884002</v>
      </c>
      <c r="D100" s="334">
        <v>25004.226154102002</v>
      </c>
      <c r="E100" s="334">
        <v>25058.773845897998</v>
      </c>
      <c r="F100" s="334">
        <v>23989.344401145463</v>
      </c>
      <c r="G100" s="334">
        <v>21276.908278719799</v>
      </c>
      <c r="H100" s="334">
        <v>19014.669737314354</v>
      </c>
      <c r="I100" s="334">
        <v>18646.654201098303</v>
      </c>
      <c r="J100" s="319">
        <v>19309.956780977067</v>
      </c>
      <c r="K100" s="319">
        <v>13598.60448226361</v>
      </c>
      <c r="L100" s="319">
        <v>16631.143930711351</v>
      </c>
      <c r="M100" s="319">
        <v>20847.125146197945</v>
      </c>
      <c r="N100" s="319">
        <v>18049.650420329592</v>
      </c>
      <c r="O100" s="319">
        <v>17106.754199700667</v>
      </c>
      <c r="P100" s="319">
        <v>15038.761674948631</v>
      </c>
      <c r="Q100" s="319">
        <v>14653.683967814692</v>
      </c>
      <c r="R100" s="319">
        <v>13515.575852945934</v>
      </c>
      <c r="S100" s="319">
        <v>6178.7305669396919</v>
      </c>
      <c r="T100" s="319">
        <v>7118.0703420650507</v>
      </c>
      <c r="U100" s="319">
        <v>6565.4542778189343</v>
      </c>
    </row>
    <row r="101" spans="1:21" hidden="1" outlineLevel="1">
      <c r="A101" s="321" t="s">
        <v>28</v>
      </c>
      <c r="B101" s="319"/>
      <c r="C101" s="334"/>
      <c r="D101" s="334"/>
      <c r="E101" s="334"/>
      <c r="F101" s="334"/>
      <c r="G101" s="334"/>
      <c r="H101" s="334"/>
      <c r="I101" s="334"/>
      <c r="J101" s="319">
        <v>4.4814192546687082</v>
      </c>
      <c r="K101" s="319">
        <v>-17.495146928380677</v>
      </c>
      <c r="L101" s="319">
        <v>592.43994599529435</v>
      </c>
      <c r="M101" s="319"/>
      <c r="N101" s="319"/>
      <c r="O101" s="319"/>
      <c r="P101" s="319"/>
      <c r="Q101" s="319"/>
      <c r="R101" s="319"/>
      <c r="S101" s="319"/>
      <c r="T101" s="319"/>
      <c r="U101" s="319"/>
    </row>
    <row r="102" spans="1:21" hidden="1" outlineLevel="1">
      <c r="A102" s="321" t="s">
        <v>30</v>
      </c>
      <c r="B102" s="319"/>
      <c r="C102" s="334"/>
      <c r="D102" s="334"/>
      <c r="E102" s="334"/>
      <c r="F102" s="334"/>
      <c r="G102" s="334"/>
      <c r="H102" s="334"/>
      <c r="I102" s="334"/>
      <c r="J102" s="319"/>
      <c r="K102" s="319"/>
      <c r="L102" s="319"/>
      <c r="M102" s="319"/>
      <c r="N102" s="319"/>
      <c r="O102" s="319"/>
      <c r="P102" s="319"/>
      <c r="Q102" s="319"/>
      <c r="R102" s="319"/>
      <c r="S102" s="319"/>
      <c r="T102" s="319"/>
      <c r="U102" s="319"/>
    </row>
    <row r="103" spans="1:21" ht="23.25" hidden="1" outlineLevel="1">
      <c r="A103" s="321" t="s">
        <v>640</v>
      </c>
      <c r="B103" s="319"/>
      <c r="C103" s="334"/>
      <c r="D103" s="334"/>
      <c r="E103" s="334"/>
      <c r="F103" s="334"/>
      <c r="G103" s="334"/>
      <c r="H103" s="334"/>
      <c r="I103" s="334"/>
      <c r="J103" s="319"/>
      <c r="K103" s="319"/>
      <c r="L103" s="319"/>
      <c r="M103" s="319"/>
      <c r="N103" s="319"/>
      <c r="O103" s="319"/>
      <c r="P103" s="319"/>
      <c r="Q103" s="319"/>
      <c r="R103" s="319"/>
      <c r="S103" s="319"/>
      <c r="T103" s="319"/>
      <c r="U103" s="319"/>
    </row>
    <row r="104" spans="1:21" hidden="1" outlineLevel="1">
      <c r="A104" s="324" t="s">
        <v>641</v>
      </c>
      <c r="B104" s="325"/>
      <c r="C104" s="334">
        <v>-968.72934753547906</v>
      </c>
      <c r="D104" s="334">
        <v>-756.22932381130499</v>
      </c>
      <c r="E104" s="334">
        <v>-13.770676188694949</v>
      </c>
      <c r="F104" s="334">
        <v>1918.7200587861826</v>
      </c>
      <c r="G104" s="334">
        <v>-2450.288674221747</v>
      </c>
      <c r="H104" s="334">
        <v>-2248.2165227744003</v>
      </c>
      <c r="I104" s="334">
        <v>-1906.9768675206838</v>
      </c>
      <c r="J104" s="319">
        <v>-951.72352889603508</v>
      </c>
      <c r="K104" s="319">
        <v>-651.36731531719079</v>
      </c>
      <c r="L104" s="319">
        <v>-891.48173396954041</v>
      </c>
      <c r="M104" s="319">
        <v>-956.98214438713842</v>
      </c>
      <c r="N104" s="319">
        <v>-1222.7205259994589</v>
      </c>
      <c r="O104" s="319">
        <v>-987.3806513465147</v>
      </c>
      <c r="P104" s="319">
        <v>-1198.7353725904879</v>
      </c>
      <c r="Q104" s="319">
        <v>-1132.1462535067878</v>
      </c>
      <c r="R104" s="319">
        <v>-1215.1325397490318</v>
      </c>
      <c r="S104" s="319">
        <v>-1512.5685457811855</v>
      </c>
      <c r="T104" s="319">
        <v>-1597.9144646595755</v>
      </c>
      <c r="U104" s="319">
        <v>-1361.5259191380865</v>
      </c>
    </row>
    <row r="105" spans="1:21" ht="23.25" hidden="1" outlineLevel="1">
      <c r="A105" s="367" t="s">
        <v>739</v>
      </c>
      <c r="B105" s="325"/>
      <c r="C105" s="334"/>
      <c r="D105" s="334"/>
      <c r="E105" s="334"/>
      <c r="F105" s="334"/>
      <c r="G105" s="334"/>
      <c r="H105" s="334"/>
      <c r="I105" s="334"/>
      <c r="J105" s="319"/>
      <c r="K105" s="319"/>
      <c r="L105" s="319"/>
      <c r="M105" s="319"/>
      <c r="N105" s="319"/>
      <c r="O105" s="319"/>
      <c r="P105" s="319"/>
      <c r="Q105" s="319"/>
      <c r="R105" s="319"/>
      <c r="S105" s="319"/>
      <c r="T105" s="319"/>
      <c r="U105" s="319"/>
    </row>
    <row r="106" spans="1:21" hidden="1" outlineLevel="1">
      <c r="A106" s="326" t="s">
        <v>646</v>
      </c>
      <c r="B106" s="320"/>
      <c r="C106" s="365">
        <v>153720.92522308859</v>
      </c>
      <c r="D106" s="365">
        <v>134808.17759957502</v>
      </c>
      <c r="E106" s="365">
        <v>127994.10145603765</v>
      </c>
      <c r="F106" s="365">
        <v>124404.68708606513</v>
      </c>
      <c r="G106" s="365">
        <v>110654.7532233143</v>
      </c>
      <c r="H106" s="365">
        <v>106492.11241511902</v>
      </c>
      <c r="I106" s="365">
        <v>107147.68574419548</v>
      </c>
      <c r="J106" s="320">
        <v>113333.46798202</v>
      </c>
      <c r="K106" s="320">
        <v>104000.9789693694</v>
      </c>
      <c r="L106" s="320">
        <v>111668.69748087687</v>
      </c>
      <c r="M106" s="320">
        <v>115081.59741048</v>
      </c>
      <c r="N106" s="320">
        <v>120125.19899960473</v>
      </c>
      <c r="O106" s="320">
        <v>120645.07681649755</v>
      </c>
      <c r="P106" s="320">
        <v>119088.64510411389</v>
      </c>
      <c r="Q106" s="320">
        <v>125393.22188170739</v>
      </c>
      <c r="R106" s="320">
        <v>112260.03016252906</v>
      </c>
      <c r="S106" s="320">
        <v>85145.98814355841</v>
      </c>
      <c r="T106" s="320">
        <v>87414.777632947662</v>
      </c>
      <c r="U106" s="320">
        <v>84426.53215290053</v>
      </c>
    </row>
    <row r="107" spans="1:21" ht="34.5" hidden="1" outlineLevel="1">
      <c r="A107" s="321" t="s">
        <v>34</v>
      </c>
      <c r="B107" s="319"/>
      <c r="C107" s="334">
        <v>-1166.7291368689876</v>
      </c>
      <c r="D107" s="334">
        <v>-27189.469484341033</v>
      </c>
      <c r="E107" s="334">
        <v>53895.469484341033</v>
      </c>
      <c r="F107" s="334">
        <v>-15678.206743024941</v>
      </c>
      <c r="G107" s="334">
        <v>-6485.4677054648018</v>
      </c>
      <c r="H107" s="334">
        <v>-8925.0236155883904</v>
      </c>
      <c r="I107" s="334">
        <v>-9156.3347728899753</v>
      </c>
      <c r="J107" s="319">
        <v>7214.460680000604</v>
      </c>
      <c r="K107" s="319">
        <v>5357.277199999935</v>
      </c>
      <c r="L107" s="319">
        <v>-7571.3341900000123</v>
      </c>
      <c r="M107" s="319">
        <v>-20875.372649999877</v>
      </c>
      <c r="N107" s="319">
        <v>3716.8613108333229</v>
      </c>
      <c r="O107" s="319">
        <v>-29962.701095750999</v>
      </c>
      <c r="P107" s="319">
        <v>-32892.344032649009</v>
      </c>
      <c r="Q107" s="319">
        <v>-15866.417813354003</v>
      </c>
      <c r="R107" s="319">
        <v>-12857.503697400913</v>
      </c>
      <c r="S107" s="319">
        <v>-8639.2563375748723</v>
      </c>
      <c r="T107" s="319">
        <v>7353.9830513780107</v>
      </c>
      <c r="U107" s="319">
        <v>-31634.306252495007</v>
      </c>
    </row>
    <row r="108" spans="1:21" ht="23.25" hidden="1" outlineLevel="1">
      <c r="A108" s="321" t="s">
        <v>600</v>
      </c>
      <c r="B108" s="325"/>
      <c r="C108" s="334"/>
      <c r="D108" s="334"/>
      <c r="E108" s="334"/>
      <c r="F108" s="334"/>
      <c r="G108" s="334"/>
      <c r="H108" s="334"/>
      <c r="I108" s="334"/>
      <c r="J108" s="319"/>
      <c r="K108" s="319"/>
      <c r="L108" s="319"/>
      <c r="M108" s="319"/>
      <c r="N108" s="319"/>
      <c r="O108" s="319"/>
      <c r="P108" s="319"/>
      <c r="Q108" s="319"/>
      <c r="R108" s="319"/>
      <c r="S108" s="319"/>
      <c r="T108" s="319"/>
      <c r="U108" s="319"/>
    </row>
    <row r="109" spans="1:21" hidden="1" outlineLevel="1">
      <c r="A109" s="321" t="s">
        <v>36</v>
      </c>
      <c r="B109" s="319"/>
      <c r="C109" s="334">
        <v>-25717.287013966663</v>
      </c>
      <c r="D109" s="334">
        <v>-51420.894735323338</v>
      </c>
      <c r="E109" s="334">
        <v>-43647.105264676662</v>
      </c>
      <c r="F109" s="334">
        <v>-34359.027880175432</v>
      </c>
      <c r="G109" s="334">
        <v>-24507.735980262762</v>
      </c>
      <c r="H109" s="334">
        <v>-25148.293313913739</v>
      </c>
      <c r="I109" s="334">
        <v>-39975.853346025302</v>
      </c>
      <c r="J109" s="319">
        <v>-25519.167736499992</v>
      </c>
      <c r="K109" s="319">
        <v>-28843.08409543251</v>
      </c>
      <c r="L109" s="319">
        <v>-30423.488600750003</v>
      </c>
      <c r="M109" s="319">
        <v>-48057.95573175</v>
      </c>
      <c r="N109" s="319">
        <v>-31849.706799299995</v>
      </c>
      <c r="O109" s="319">
        <v>-33337.370525599996</v>
      </c>
      <c r="P109" s="319">
        <v>-30681.090160157903</v>
      </c>
      <c r="Q109" s="319">
        <v>-50725.808446042101</v>
      </c>
      <c r="R109" s="319">
        <v>-32189.801406036349</v>
      </c>
      <c r="S109" s="319">
        <v>-22242.112150460882</v>
      </c>
      <c r="T109" s="319">
        <v>-27311.260242175522</v>
      </c>
      <c r="U109" s="319">
        <v>-29250.710679999989</v>
      </c>
    </row>
    <row r="110" spans="1:21" hidden="1" outlineLevel="1">
      <c r="A110" s="321" t="s">
        <v>38</v>
      </c>
      <c r="B110" s="319"/>
      <c r="C110" s="334"/>
      <c r="D110" s="334"/>
      <c r="E110" s="334"/>
      <c r="F110" s="334">
        <v>-658.66613999999981</v>
      </c>
      <c r="G110" s="334">
        <v>-711.01771000000008</v>
      </c>
      <c r="H110" s="334">
        <v>-753.03677999999945</v>
      </c>
      <c r="I110" s="334">
        <v>-781.27568000000019</v>
      </c>
      <c r="J110" s="319">
        <v>-843.61367999999857</v>
      </c>
      <c r="K110" s="319">
        <v>-790.54815000000053</v>
      </c>
      <c r="L110" s="319">
        <v>-690.56811000000016</v>
      </c>
      <c r="M110" s="319">
        <v>-961.95920999999998</v>
      </c>
      <c r="N110" s="319">
        <v>-888.49057999999968</v>
      </c>
      <c r="O110" s="319">
        <v>-641.94384000000036</v>
      </c>
      <c r="P110" s="319">
        <v>-677.30613219999998</v>
      </c>
      <c r="Q110" s="319">
        <v>-893.14488440000002</v>
      </c>
      <c r="R110" s="319">
        <v>-948.9633842000012</v>
      </c>
      <c r="S110" s="319">
        <v>-824.94158000000016</v>
      </c>
      <c r="T110" s="319">
        <v>-820.71379999999954</v>
      </c>
      <c r="U110" s="319">
        <v>-932.58332999999993</v>
      </c>
    </row>
    <row r="111" spans="1:21" hidden="1" outlineLevel="1">
      <c r="A111" s="321" t="s">
        <v>647</v>
      </c>
      <c r="B111" s="319"/>
      <c r="C111" s="334">
        <v>-45262.035188405978</v>
      </c>
      <c r="D111" s="334">
        <v>-47378.995365985997</v>
      </c>
      <c r="E111" s="334">
        <v>-42432.004634014003</v>
      </c>
      <c r="F111" s="334">
        <v>-46022.053707865984</v>
      </c>
      <c r="G111" s="334">
        <v>-43863.386387538019</v>
      </c>
      <c r="H111" s="334">
        <v>-41971.262064912982</v>
      </c>
      <c r="I111" s="334">
        <v>-43740.824633409997</v>
      </c>
      <c r="J111" s="319">
        <v>-40914.104421971017</v>
      </c>
      <c r="K111" s="319">
        <v>-35434.591897115984</v>
      </c>
      <c r="L111" s="319">
        <v>-35811.705767591498</v>
      </c>
      <c r="M111" s="319">
        <v>-38333.31674973639</v>
      </c>
      <c r="N111" s="319">
        <v>-36608.144254608589</v>
      </c>
      <c r="O111" s="319">
        <v>-35980.848077128801</v>
      </c>
      <c r="P111" s="319">
        <v>-35799.945313065764</v>
      </c>
      <c r="Q111" s="319">
        <v>-33530.708151780054</v>
      </c>
      <c r="R111" s="319">
        <v>-31062.832497359101</v>
      </c>
      <c r="S111" s="319">
        <v>-17567.780518727835</v>
      </c>
      <c r="T111" s="319">
        <v>-19527.927834749622</v>
      </c>
      <c r="U111" s="319">
        <v>-16643.441807860938</v>
      </c>
    </row>
    <row r="112" spans="1:21" hidden="1" outlineLevel="1">
      <c r="A112" s="326" t="s">
        <v>648</v>
      </c>
      <c r="B112" s="320"/>
      <c r="C112" s="365">
        <v>81575.152939459658</v>
      </c>
      <c r="D112" s="365">
        <v>8818.5389583119832</v>
      </c>
      <c r="E112" s="365">
        <v>95810.461041688017</v>
      </c>
      <c r="F112" s="365">
        <v>27686.732614998822</v>
      </c>
      <c r="G112" s="365">
        <v>35087.145440048669</v>
      </c>
      <c r="H112" s="365">
        <v>29694.496640703896</v>
      </c>
      <c r="I112" s="365">
        <v>13493.397311870205</v>
      </c>
      <c r="J112" s="320">
        <v>53271.042823549535</v>
      </c>
      <c r="K112" s="320">
        <v>44290.032026820816</v>
      </c>
      <c r="L112" s="320">
        <v>37171.600812535398</v>
      </c>
      <c r="M112" s="320">
        <v>6852.9930689937173</v>
      </c>
      <c r="N112" s="320">
        <v>54495.718676529417</v>
      </c>
      <c r="O112" s="320">
        <v>20722.213278017778</v>
      </c>
      <c r="P112" s="320">
        <v>19037.959466041255</v>
      </c>
      <c r="Q112" s="320">
        <v>24377.142586131202</v>
      </c>
      <c r="R112" s="320">
        <v>35200.9291775327</v>
      </c>
      <c r="S112" s="320">
        <v>35871.897556794807</v>
      </c>
      <c r="T112" s="320">
        <v>47108.858807400531</v>
      </c>
      <c r="U112" s="320">
        <v>5965.490082544602</v>
      </c>
    </row>
    <row r="113" spans="1:21" hidden="1" outlineLevel="1">
      <c r="A113" s="327" t="s">
        <v>381</v>
      </c>
      <c r="B113" s="319"/>
      <c r="C113" s="334">
        <v>-8322.221749999997</v>
      </c>
      <c r="D113" s="334">
        <v>-7858.5672000000013</v>
      </c>
      <c r="E113" s="334">
        <v>-7016.4327999999987</v>
      </c>
      <c r="F113" s="334">
        <v>-7149.83194</v>
      </c>
      <c r="G113" s="334">
        <v>-6817.5373500000005</v>
      </c>
      <c r="H113" s="334">
        <v>-6627.3299500000012</v>
      </c>
      <c r="I113" s="334">
        <v>-6176.0842799999991</v>
      </c>
      <c r="J113" s="319">
        <v>-9339.7473200000059</v>
      </c>
      <c r="K113" s="319">
        <v>-9232.2820300000021</v>
      </c>
      <c r="L113" s="319">
        <v>-8956.3127600000007</v>
      </c>
      <c r="M113" s="319">
        <v>-8045.3369499999999</v>
      </c>
      <c r="N113" s="319">
        <v>117.25831219999964</v>
      </c>
      <c r="O113" s="319">
        <v>-11617.964340000002</v>
      </c>
      <c r="P113" s="319">
        <v>-11828.837129999998</v>
      </c>
      <c r="Q113" s="319">
        <v>-11792.292800000001</v>
      </c>
      <c r="R113" s="319">
        <v>-6973.5171043000046</v>
      </c>
      <c r="S113" s="319">
        <v>-8036.5042900000008</v>
      </c>
      <c r="T113" s="319">
        <v>-8267.8539599999986</v>
      </c>
      <c r="U113" s="319">
        <v>-9486.6473800000003</v>
      </c>
    </row>
    <row r="114" spans="1:21" hidden="1" outlineLevel="1">
      <c r="A114" s="328" t="s">
        <v>45</v>
      </c>
      <c r="B114" s="329"/>
      <c r="C114" s="366">
        <v>73252.931189459661</v>
      </c>
      <c r="D114" s="366">
        <v>959.97175831197819</v>
      </c>
      <c r="E114" s="366">
        <v>88794.028241688022</v>
      </c>
      <c r="F114" s="366">
        <v>20536.900674998826</v>
      </c>
      <c r="G114" s="366">
        <v>28269.60809004867</v>
      </c>
      <c r="H114" s="366">
        <v>23067.166690703893</v>
      </c>
      <c r="I114" s="366">
        <v>7317.313031870206</v>
      </c>
      <c r="J114" s="329">
        <v>43931.295503549525</v>
      </c>
      <c r="K114" s="329">
        <v>35057.749996820814</v>
      </c>
      <c r="L114" s="329">
        <v>28215.288052535398</v>
      </c>
      <c r="M114" s="329">
        <v>-1192.3438810062826</v>
      </c>
      <c r="N114" s="329">
        <v>54612.97698872941</v>
      </c>
      <c r="O114" s="329">
        <v>9104.2489380177758</v>
      </c>
      <c r="P114" s="329">
        <v>7209.1223360412569</v>
      </c>
      <c r="Q114" s="329">
        <v>12584.849786131201</v>
      </c>
      <c r="R114" s="329">
        <v>28227.412073232699</v>
      </c>
      <c r="S114" s="329">
        <v>27835.39326679481</v>
      </c>
      <c r="T114" s="329">
        <v>38841.004847400531</v>
      </c>
      <c r="U114" s="329">
        <v>-3521.1572974553983</v>
      </c>
    </row>
    <row r="115" spans="1:21" hidden="1" outlineLevel="1"/>
    <row r="116" spans="1:21" hidden="1" outlineLevel="1"/>
    <row r="117" spans="1:21" hidden="1" outlineLevel="1"/>
    <row r="118" spans="1:21" collapsed="1"/>
    <row r="119" spans="1:21" ht="15">
      <c r="A119" s="331" t="s">
        <v>655</v>
      </c>
      <c r="B119" s="318"/>
    </row>
    <row r="120" spans="1:21" hidden="1" outlineLevel="1">
      <c r="A120" s="5" t="s">
        <v>2</v>
      </c>
      <c r="B120" s="6" t="s">
        <v>3</v>
      </c>
    </row>
    <row r="121" spans="1:21" ht="15" hidden="1" outlineLevel="1">
      <c r="A121" s="31" t="s">
        <v>733</v>
      </c>
      <c r="B121" s="31" t="s">
        <v>650</v>
      </c>
      <c r="C121" s="8">
        <v>44834</v>
      </c>
      <c r="D121" s="236">
        <v>44742</v>
      </c>
      <c r="E121" s="236">
        <v>44651</v>
      </c>
      <c r="F121" s="236">
        <v>44561</v>
      </c>
      <c r="G121" s="8">
        <v>44469</v>
      </c>
      <c r="H121" s="8">
        <v>44377</v>
      </c>
      <c r="I121" s="8">
        <v>44286</v>
      </c>
      <c r="J121" s="236">
        <v>44196</v>
      </c>
      <c r="K121" s="236">
        <v>44104</v>
      </c>
      <c r="L121" s="236">
        <v>44012</v>
      </c>
      <c r="M121" s="236">
        <v>43921</v>
      </c>
      <c r="N121" s="236">
        <v>43830</v>
      </c>
      <c r="O121" s="236">
        <v>43738</v>
      </c>
      <c r="P121" s="236">
        <v>43646</v>
      </c>
      <c r="Q121" s="236">
        <v>43555</v>
      </c>
      <c r="R121" s="236">
        <v>43465</v>
      </c>
      <c r="S121" s="236">
        <v>43373</v>
      </c>
      <c r="T121" s="236">
        <v>43281</v>
      </c>
      <c r="U121" s="236" t="s">
        <v>428</v>
      </c>
    </row>
    <row r="122" spans="1:21" hidden="1" outlineLevel="1">
      <c r="A122" s="323" t="s">
        <v>70</v>
      </c>
      <c r="B122" s="320"/>
      <c r="C122" s="365">
        <v>628455.01457349746</v>
      </c>
      <c r="D122" s="365">
        <v>372548</v>
      </c>
      <c r="E122" s="365">
        <v>166422.29786398716</v>
      </c>
      <c r="F122" s="365">
        <v>558026.01662060339</v>
      </c>
      <c r="G122" s="365">
        <v>398654.76413932408</v>
      </c>
      <c r="H122" s="365">
        <v>260425.58726793068</v>
      </c>
      <c r="I122" s="365">
        <v>126211.59227950973</v>
      </c>
      <c r="J122" s="320">
        <v>569678.43928388262</v>
      </c>
      <c r="K122" s="320">
        <v>426734.91039826896</v>
      </c>
      <c r="L122" s="320">
        <v>284317.52420198522</v>
      </c>
      <c r="M122" s="320">
        <v>149706.12124593474</v>
      </c>
      <c r="N122" s="320">
        <v>593203.76448582788</v>
      </c>
      <c r="O122" s="320">
        <v>444229.71387568361</v>
      </c>
      <c r="P122" s="320">
        <v>292554.82486620126</v>
      </c>
      <c r="Q122" s="320">
        <v>145771.81474932423</v>
      </c>
      <c r="R122" s="320">
        <v>327363.41160799295</v>
      </c>
      <c r="S122" s="320">
        <v>207143.7014862881</v>
      </c>
      <c r="T122" s="320">
        <v>137082.21349621302</v>
      </c>
      <c r="U122" s="320">
        <v>63638.024070253523</v>
      </c>
    </row>
    <row r="123" spans="1:21" hidden="1" outlineLevel="1">
      <c r="A123" s="321" t="s">
        <v>642</v>
      </c>
      <c r="B123" s="319"/>
      <c r="C123" s="334">
        <v>926472.42733150895</v>
      </c>
      <c r="D123" s="334">
        <v>517628</v>
      </c>
      <c r="E123" s="334">
        <v>203427.99270608433</v>
      </c>
      <c r="F123" s="334">
        <v>441522.14974271908</v>
      </c>
      <c r="G123" s="334">
        <v>312987.68528256682</v>
      </c>
      <c r="H123" s="334">
        <v>206993.09186740356</v>
      </c>
      <c r="I123" s="334">
        <v>103128.5415901157</v>
      </c>
      <c r="J123" s="319">
        <v>555460.40890565969</v>
      </c>
      <c r="K123" s="319">
        <v>438614.16649283894</v>
      </c>
      <c r="L123" s="319">
        <v>318084.74253558338</v>
      </c>
      <c r="M123" s="319">
        <v>173571.0190157386</v>
      </c>
      <c r="N123" s="319">
        <v>748969.65443712287</v>
      </c>
      <c r="O123" s="319">
        <v>568546.17093402287</v>
      </c>
      <c r="P123" s="319">
        <v>383368.8817549579</v>
      </c>
      <c r="Q123" s="319">
        <v>191983.77459115157</v>
      </c>
      <c r="R123" s="319">
        <v>440366.19802833255</v>
      </c>
      <c r="S123" s="319">
        <v>283189.62719618314</v>
      </c>
      <c r="T123" s="319">
        <v>184962.5441375419</v>
      </c>
      <c r="U123" s="319">
        <v>89800.415567329561</v>
      </c>
    </row>
    <row r="124" spans="1:21" hidden="1" outlineLevel="1">
      <c r="A124" s="321" t="s">
        <v>643</v>
      </c>
      <c r="B124" s="319"/>
      <c r="C124" s="334">
        <v>-350460.87278841867</v>
      </c>
      <c r="D124" s="334">
        <v>-174851</v>
      </c>
      <c r="E124" s="334">
        <v>-37305.937610703288</v>
      </c>
      <c r="F124" s="334">
        <v>-12777.312897732683</v>
      </c>
      <c r="G124" s="334">
        <v>-2854.4830636875954</v>
      </c>
      <c r="H124" s="334">
        <v>-1965.6050283497568</v>
      </c>
      <c r="I124" s="334">
        <v>-853.14978560593977</v>
      </c>
      <c r="J124" s="319">
        <v>-61312.456366777165</v>
      </c>
      <c r="K124" s="319">
        <v>-55801.058494569959</v>
      </c>
      <c r="L124" s="319">
        <v>-49622.569738598191</v>
      </c>
      <c r="M124" s="319">
        <v>-34811.201694803873</v>
      </c>
      <c r="N124" s="319">
        <v>-154040.20205602859</v>
      </c>
      <c r="O124" s="319">
        <v>-116128.68063056516</v>
      </c>
      <c r="P124" s="319">
        <v>-79196.848669070008</v>
      </c>
      <c r="Q124" s="319">
        <v>-41263.622664608367</v>
      </c>
      <c r="R124" s="319">
        <v>-148112.00998301874</v>
      </c>
      <c r="S124" s="319">
        <v>-109870.98791588719</v>
      </c>
      <c r="T124" s="319">
        <v>-76860.113491176206</v>
      </c>
      <c r="U124" s="319">
        <v>-37689.668628485233</v>
      </c>
    </row>
    <row r="125" spans="1:21" hidden="1" outlineLevel="1">
      <c r="A125" s="321" t="s">
        <v>644</v>
      </c>
      <c r="B125" s="319"/>
      <c r="C125" s="334">
        <v>694982.80821612221</v>
      </c>
      <c r="D125" s="334">
        <v>374664</v>
      </c>
      <c r="E125" s="334">
        <v>121184.05723500004</v>
      </c>
      <c r="F125" s="334">
        <v>268612.75931613572</v>
      </c>
      <c r="G125" s="334">
        <v>181547.6257</v>
      </c>
      <c r="H125" s="334">
        <v>117815.27833500004</v>
      </c>
      <c r="I125" s="334">
        <v>55488.759294999974</v>
      </c>
      <c r="J125" s="319">
        <v>302089.28828499996</v>
      </c>
      <c r="K125" s="319">
        <v>235709.26196499995</v>
      </c>
      <c r="L125" s="319">
        <v>169444.15662499997</v>
      </c>
      <c r="M125" s="319">
        <v>99471.459994999983</v>
      </c>
      <c r="N125" s="319">
        <v>386784.10220389365</v>
      </c>
      <c r="O125" s="319">
        <v>288861.7907313804</v>
      </c>
      <c r="P125" s="319">
        <v>192319.86643068379</v>
      </c>
      <c r="Q125" s="319">
        <v>97246.288303971756</v>
      </c>
      <c r="R125" s="319">
        <v>280440.13613740687</v>
      </c>
      <c r="S125" s="319">
        <v>193309.33275447116</v>
      </c>
      <c r="T125" s="319">
        <v>133790.79749379359</v>
      </c>
      <c r="U125" s="319">
        <v>64506.609637099704</v>
      </c>
    </row>
    <row r="126" spans="1:21" hidden="1" outlineLevel="1">
      <c r="A126" s="321" t="s">
        <v>645</v>
      </c>
      <c r="B126" s="319"/>
      <c r="C126" s="334">
        <v>-642539.34818571503</v>
      </c>
      <c r="D126" s="334">
        <v>-344894</v>
      </c>
      <c r="E126" s="334">
        <v>-120883.81446639392</v>
      </c>
      <c r="F126" s="334">
        <v>-139331.57954051887</v>
      </c>
      <c r="G126" s="334">
        <v>-93026.06377955513</v>
      </c>
      <c r="H126" s="334">
        <v>-62417.177906123179</v>
      </c>
      <c r="I126" s="334">
        <v>-31552.558819999998</v>
      </c>
      <c r="J126" s="319">
        <v>-226558.80153999981</v>
      </c>
      <c r="K126" s="319">
        <v>-191787.45956500003</v>
      </c>
      <c r="L126" s="319">
        <v>-153588.80522000001</v>
      </c>
      <c r="M126" s="319">
        <v>-88525.156069999954</v>
      </c>
      <c r="N126" s="319">
        <v>-388509.79009915999</v>
      </c>
      <c r="O126" s="319">
        <v>-297049.56715915457</v>
      </c>
      <c r="P126" s="319">
        <v>-203937.07465037043</v>
      </c>
      <c r="Q126" s="319">
        <v>-102194.62548119074</v>
      </c>
      <c r="R126" s="319">
        <v>-245330.9125747277</v>
      </c>
      <c r="S126" s="319">
        <v>-159484.27054847899</v>
      </c>
      <c r="T126" s="319">
        <v>-104811.01464394626</v>
      </c>
      <c r="U126" s="319">
        <v>-52979.332505690501</v>
      </c>
    </row>
    <row r="127" spans="1:21" hidden="1" outlineLevel="1">
      <c r="A127" s="323" t="s">
        <v>639</v>
      </c>
      <c r="B127" s="320"/>
      <c r="C127" s="365">
        <v>271494.01278798043</v>
      </c>
      <c r="D127" s="365">
        <v>183483</v>
      </c>
      <c r="E127" s="365">
        <v>92403.666528524613</v>
      </c>
      <c r="F127" s="365">
        <v>319189.9441310204</v>
      </c>
      <c r="G127" s="365">
        <v>223631.89678509839</v>
      </c>
      <c r="H127" s="365">
        <v>148951.23212200397</v>
      </c>
      <c r="I127" s="365">
        <v>80602.294056562998</v>
      </c>
      <c r="J127" s="320">
        <v>285997.15036653355</v>
      </c>
      <c r="K127" s="320">
        <v>196088.44630784608</v>
      </c>
      <c r="L127" s="320">
        <v>128710.65651120081</v>
      </c>
      <c r="M127" s="320">
        <v>67009.369987909056</v>
      </c>
      <c r="N127" s="320">
        <v>253248.40869797225</v>
      </c>
      <c r="O127" s="320">
        <v>191256.15957759231</v>
      </c>
      <c r="P127" s="320">
        <v>124339.78586904255</v>
      </c>
      <c r="Q127" s="320">
        <v>58715.571167482332</v>
      </c>
      <c r="R127" s="320">
        <v>147723.93621038811</v>
      </c>
      <c r="S127" s="320">
        <v>93794.498656046868</v>
      </c>
      <c r="T127" s="320">
        <v>60435.690008392849</v>
      </c>
      <c r="U127" s="320">
        <v>27331.3414397632</v>
      </c>
    </row>
    <row r="128" spans="1:21" hidden="1" outlineLevel="1">
      <c r="A128" s="321" t="s">
        <v>24</v>
      </c>
      <c r="B128" s="319"/>
      <c r="C128" s="334">
        <v>5151.2301500000003</v>
      </c>
      <c r="D128" s="334">
        <v>2854</v>
      </c>
      <c r="E128" s="334">
        <v>961.35</v>
      </c>
      <c r="F128" s="334">
        <v>2894.3348499999997</v>
      </c>
      <c r="G128" s="334">
        <v>1257.4890899999998</v>
      </c>
      <c r="H128" s="334">
        <v>1257.4890899999998</v>
      </c>
      <c r="I128" s="334">
        <v>312.81900000000002</v>
      </c>
      <c r="J128" s="319">
        <v>3139.5911700000001</v>
      </c>
      <c r="K128" s="319">
        <v>2679.9911699999998</v>
      </c>
      <c r="L128" s="319">
        <v>2438.9354699999999</v>
      </c>
      <c r="M128" s="319">
        <v>1979.33547</v>
      </c>
      <c r="N128" s="319">
        <v>229.8</v>
      </c>
      <c r="O128" s="319">
        <v>229.8</v>
      </c>
      <c r="P128" s="319"/>
      <c r="Q128" s="319"/>
      <c r="R128" s="319"/>
      <c r="S128" s="319"/>
      <c r="T128" s="319"/>
      <c r="U128" s="319"/>
    </row>
    <row r="129" spans="1:21" hidden="1" outlineLevel="1">
      <c r="A129" s="321" t="s">
        <v>26</v>
      </c>
      <c r="B129" s="319"/>
      <c r="C129" s="334">
        <v>274552.90060823131</v>
      </c>
      <c r="D129" s="334">
        <v>179923</v>
      </c>
      <c r="E129" s="334">
        <v>78813.361012706766</v>
      </c>
      <c r="F129" s="334">
        <v>282820.10760021181</v>
      </c>
      <c r="G129" s="334">
        <v>203045.56589425553</v>
      </c>
      <c r="H129" s="334">
        <v>127602.24667232599</v>
      </c>
      <c r="I129" s="334">
        <v>58445.88337953369</v>
      </c>
      <c r="J129" s="319">
        <v>240493.5970627075</v>
      </c>
      <c r="K129" s="319">
        <v>172682.20877414287</v>
      </c>
      <c r="L129" s="319">
        <v>112390.82892060581</v>
      </c>
      <c r="M129" s="319">
        <v>66376.363347342995</v>
      </c>
      <c r="N129" s="319">
        <v>231277.60524063042</v>
      </c>
      <c r="O129" s="319">
        <v>164511.85254587996</v>
      </c>
      <c r="P129" s="319">
        <v>102815.78170356266</v>
      </c>
      <c r="Q129" s="319">
        <v>48568.633433054158</v>
      </c>
      <c r="R129" s="319">
        <v>104588.55781112575</v>
      </c>
      <c r="S129" s="319">
        <v>59103.622799873301</v>
      </c>
      <c r="T129" s="319">
        <v>39857.05024472189</v>
      </c>
      <c r="U129" s="319">
        <v>18869.301246406612</v>
      </c>
    </row>
    <row r="130" spans="1:21" hidden="1" outlineLevel="1">
      <c r="A130" s="321" t="s">
        <v>28</v>
      </c>
      <c r="B130" s="319"/>
      <c r="C130" s="334"/>
      <c r="D130" s="334"/>
      <c r="E130" s="334"/>
      <c r="F130" s="334"/>
      <c r="G130" s="334"/>
      <c r="H130" s="334"/>
      <c r="I130" s="334"/>
      <c r="J130" s="319">
        <v>1187.9581831973578</v>
      </c>
      <c r="K130" s="319">
        <v>1164.7592500719804</v>
      </c>
      <c r="L130" s="319">
        <v>1143.0186315289166</v>
      </c>
      <c r="M130" s="319"/>
      <c r="N130" s="319">
        <v>2468.4856300000001</v>
      </c>
      <c r="O130" s="319">
        <v>234.08999</v>
      </c>
      <c r="P130" s="319">
        <v>234.08999</v>
      </c>
      <c r="Q130" s="319"/>
      <c r="R130" s="319">
        <v>452.13744000000037</v>
      </c>
      <c r="S130" s="319">
        <v>452.13744000000025</v>
      </c>
      <c r="T130" s="319">
        <v>452.13744000000003</v>
      </c>
      <c r="U130" s="319">
        <v>-20.20683</v>
      </c>
    </row>
    <row r="131" spans="1:21" hidden="1" outlineLevel="1">
      <c r="A131" s="321" t="s">
        <v>30</v>
      </c>
      <c r="B131" s="319"/>
      <c r="C131" s="334"/>
      <c r="D131" s="334"/>
      <c r="E131" s="334"/>
      <c r="F131" s="334"/>
      <c r="G131" s="334"/>
      <c r="H131" s="334"/>
      <c r="I131" s="334"/>
      <c r="J131" s="319"/>
      <c r="K131" s="319"/>
      <c r="L131" s="319"/>
      <c r="M131" s="319"/>
      <c r="N131" s="319"/>
      <c r="O131" s="319"/>
      <c r="P131" s="319"/>
      <c r="Q131" s="319"/>
      <c r="R131" s="319"/>
      <c r="S131" s="319"/>
      <c r="T131" s="319"/>
      <c r="U131" s="319"/>
    </row>
    <row r="132" spans="1:21" ht="23.25" hidden="1" outlineLevel="1">
      <c r="A132" s="321" t="s">
        <v>640</v>
      </c>
      <c r="B132" s="319"/>
      <c r="C132" s="334"/>
      <c r="D132" s="334"/>
      <c r="E132" s="334"/>
      <c r="F132" s="334"/>
      <c r="G132" s="334"/>
      <c r="H132" s="334"/>
      <c r="I132" s="334"/>
      <c r="J132" s="319"/>
      <c r="K132" s="319"/>
      <c r="L132" s="319"/>
      <c r="M132" s="319"/>
      <c r="N132" s="319"/>
      <c r="O132" s="319"/>
      <c r="P132" s="319"/>
      <c r="Q132" s="319"/>
      <c r="R132" s="319"/>
      <c r="S132" s="319"/>
      <c r="T132" s="319"/>
      <c r="U132" s="319"/>
    </row>
    <row r="133" spans="1:21" hidden="1" outlineLevel="1">
      <c r="A133" s="324" t="s">
        <v>649</v>
      </c>
      <c r="B133" s="325"/>
      <c r="C133" s="334">
        <v>-7123.0496076153358</v>
      </c>
      <c r="D133" s="334">
        <v>-4356</v>
      </c>
      <c r="E133" s="334">
        <v>-2028.6308237696799</v>
      </c>
      <c r="F133" s="334">
        <v>-7967.8490486315586</v>
      </c>
      <c r="G133" s="334">
        <v>-13279.868364014634</v>
      </c>
      <c r="H133" s="334">
        <v>-9112.8211987558716</v>
      </c>
      <c r="I133" s="334">
        <v>-4599.0930220494329</v>
      </c>
      <c r="J133" s="319">
        <v>-7942.138288751139</v>
      </c>
      <c r="K133" s="319">
        <v>-5079.6457420232873</v>
      </c>
      <c r="L133" s="319">
        <v>-4592.9106202673047</v>
      </c>
      <c r="M133" s="319">
        <v>-1265.1441108542554</v>
      </c>
      <c r="N133" s="319">
        <v>-1683.8837389322809</v>
      </c>
      <c r="O133" s="319">
        <v>-1280.4234046890817</v>
      </c>
      <c r="P133" s="319">
        <v>-393.80878979335796</v>
      </c>
      <c r="Q133" s="319">
        <v>392.35410018009929</v>
      </c>
      <c r="R133" s="319">
        <v>-1907.6736614860051</v>
      </c>
      <c r="S133" s="319">
        <v>-2023.1873568624189</v>
      </c>
      <c r="T133" s="319">
        <v>-1179.4205954267557</v>
      </c>
      <c r="U133" s="319">
        <v>-277.4923030242777</v>
      </c>
    </row>
    <row r="134" spans="1:21" ht="23.25" hidden="1" outlineLevel="1">
      <c r="A134" s="367" t="s">
        <v>739</v>
      </c>
      <c r="B134" s="325"/>
      <c r="C134" s="334"/>
      <c r="D134" s="334"/>
      <c r="E134" s="334"/>
      <c r="F134" s="334"/>
      <c r="G134" s="334"/>
      <c r="H134" s="334"/>
      <c r="I134" s="334"/>
      <c r="J134" s="319"/>
      <c r="K134" s="319"/>
      <c r="L134" s="319"/>
      <c r="M134" s="319"/>
      <c r="N134" s="319"/>
      <c r="O134" s="319"/>
      <c r="P134" s="319"/>
      <c r="Q134" s="319"/>
      <c r="R134" s="319"/>
      <c r="S134" s="319"/>
      <c r="T134" s="319"/>
      <c r="U134" s="319"/>
    </row>
    <row r="135" spans="1:21" hidden="1" outlineLevel="1">
      <c r="A135" s="326" t="s">
        <v>646</v>
      </c>
      <c r="B135" s="320"/>
      <c r="C135" s="365">
        <v>1172530.1085120938</v>
      </c>
      <c r="D135" s="365">
        <v>734451.6557394237</v>
      </c>
      <c r="E135" s="365">
        <v>336572.04458144883</v>
      </c>
      <c r="F135" s="365">
        <v>1154962.0822032043</v>
      </c>
      <c r="G135" s="365">
        <v>813309.37559466332</v>
      </c>
      <c r="H135" s="365">
        <v>529123.26200350467</v>
      </c>
      <c r="I135" s="365">
        <v>260973.49569355699</v>
      </c>
      <c r="J135" s="320">
        <v>1092554.5977775697</v>
      </c>
      <c r="K135" s="320">
        <v>794270.67015830672</v>
      </c>
      <c r="L135" s="320">
        <v>524408.05311505357</v>
      </c>
      <c r="M135" s="320">
        <v>283806.04594033252</v>
      </c>
      <c r="N135" s="320">
        <v>1078744.1803154985</v>
      </c>
      <c r="O135" s="320">
        <v>799181.19258446677</v>
      </c>
      <c r="P135" s="320">
        <v>519550.67363901314</v>
      </c>
      <c r="Q135" s="320">
        <v>253448.37345004082</v>
      </c>
      <c r="R135" s="320">
        <v>578220.36940802075</v>
      </c>
      <c r="S135" s="320">
        <v>358470.77302534587</v>
      </c>
      <c r="T135" s="320">
        <v>236647.67059390098</v>
      </c>
      <c r="U135" s="320">
        <v>109540.96762339906</v>
      </c>
    </row>
    <row r="136" spans="1:21" ht="34.5" hidden="1" outlineLevel="1">
      <c r="A136" s="321" t="s">
        <v>34</v>
      </c>
      <c r="B136" s="319"/>
      <c r="C136" s="334">
        <v>34761.022989359582</v>
      </c>
      <c r="D136" s="334">
        <v>32920</v>
      </c>
      <c r="E136" s="334">
        <v>7275.9221463919866</v>
      </c>
      <c r="F136" s="334">
        <v>-78985.147348977422</v>
      </c>
      <c r="G136" s="334">
        <v>-82015.038423060614</v>
      </c>
      <c r="H136" s="334">
        <v>-62507.289073203203</v>
      </c>
      <c r="I136" s="334">
        <v>-44986.383723266779</v>
      </c>
      <c r="J136" s="319">
        <v>-68331.444029997801</v>
      </c>
      <c r="K136" s="319">
        <v>-28091.604429999868</v>
      </c>
      <c r="L136" s="319">
        <v>-30815.798500000099</v>
      </c>
      <c r="M136" s="319">
        <v>-37939.224239999872</v>
      </c>
      <c r="N136" s="319">
        <v>-51986.442634933104</v>
      </c>
      <c r="O136" s="319">
        <v>-31286.426416300383</v>
      </c>
      <c r="P136" s="319">
        <v>-35207.183252300019</v>
      </c>
      <c r="Q136" s="319">
        <v>-28298.274752300011</v>
      </c>
      <c r="R136" s="319">
        <v>-57601.352813186022</v>
      </c>
      <c r="S136" s="319">
        <v>-35319.304316086018</v>
      </c>
      <c r="T136" s="319">
        <v>-17486.107726086004</v>
      </c>
      <c r="U136" s="319">
        <v>-8158.0691660860011</v>
      </c>
    </row>
    <row r="137" spans="1:21" ht="23.25" hidden="1" outlineLevel="1">
      <c r="A137" s="321" t="s">
        <v>600</v>
      </c>
      <c r="B137" s="325"/>
      <c r="C137" s="334"/>
      <c r="D137" s="334">
        <v>0</v>
      </c>
      <c r="E137" s="334"/>
      <c r="F137" s="334"/>
      <c r="G137" s="334"/>
      <c r="H137" s="334"/>
      <c r="I137" s="334"/>
      <c r="J137" s="319"/>
      <c r="K137" s="319"/>
      <c r="L137" s="319"/>
      <c r="M137" s="319"/>
      <c r="N137" s="319"/>
      <c r="O137" s="319"/>
      <c r="P137" s="319"/>
      <c r="Q137" s="319"/>
      <c r="R137" s="319"/>
      <c r="S137" s="319"/>
      <c r="T137" s="319"/>
      <c r="U137" s="319"/>
    </row>
    <row r="138" spans="1:21" hidden="1" outlineLevel="1">
      <c r="A138" s="321" t="s">
        <v>36</v>
      </c>
      <c r="B138" s="319"/>
      <c r="C138" s="334">
        <v>-312718.96443432244</v>
      </c>
      <c r="D138" s="334">
        <v>-263049</v>
      </c>
      <c r="E138" s="334">
        <v>-115756.18413914909</v>
      </c>
      <c r="F138" s="334">
        <v>-240351.05627811328</v>
      </c>
      <c r="G138" s="334">
        <v>-176725.85657456977</v>
      </c>
      <c r="H138" s="334">
        <v>-130306.28595090225</v>
      </c>
      <c r="I138" s="334">
        <v>-85722.475812319564</v>
      </c>
      <c r="J138" s="319">
        <v>-242712.98659181004</v>
      </c>
      <c r="K138" s="319">
        <v>-196125.39838106997</v>
      </c>
      <c r="L138" s="319">
        <v>-147741.91792649997</v>
      </c>
      <c r="M138" s="319">
        <v>-101057.80215603</v>
      </c>
      <c r="N138" s="319">
        <v>-258488.2743777</v>
      </c>
      <c r="O138" s="319">
        <v>-202469.44650960001</v>
      </c>
      <c r="P138" s="319">
        <v>-148516.92877579998</v>
      </c>
      <c r="Q138" s="319">
        <v>-87861.729949057102</v>
      </c>
      <c r="R138" s="319">
        <v>-148488.38836278781</v>
      </c>
      <c r="S138" s="319">
        <v>-104195.8210928488</v>
      </c>
      <c r="T138" s="319">
        <v>-73804.129508670303</v>
      </c>
      <c r="U138" s="319">
        <v>-34197.443789999998</v>
      </c>
    </row>
    <row r="139" spans="1:21" hidden="1" outlineLevel="1">
      <c r="A139" s="321" t="s">
        <v>38</v>
      </c>
      <c r="B139" s="319"/>
      <c r="C139" s="334"/>
      <c r="D139" s="334"/>
      <c r="E139" s="334"/>
      <c r="F139" s="334">
        <v>-27851.338140000003</v>
      </c>
      <c r="G139" s="334">
        <v>-20592.863960000002</v>
      </c>
      <c r="H139" s="334">
        <v>-14149.15395</v>
      </c>
      <c r="I139" s="334">
        <v>-6384.0264099999986</v>
      </c>
      <c r="J139" s="319">
        <v>-18872.190019999998</v>
      </c>
      <c r="K139" s="319">
        <v>-13677.119559999999</v>
      </c>
      <c r="L139" s="319">
        <v>-8523.4298899999994</v>
      </c>
      <c r="M139" s="319">
        <v>-4705.5805200000004</v>
      </c>
      <c r="N139" s="319">
        <v>-12943.487200900001</v>
      </c>
      <c r="O139" s="319">
        <v>-7595.4494208999986</v>
      </c>
      <c r="P139" s="319">
        <v>-5024.1568709000003</v>
      </c>
      <c r="Q139" s="319">
        <v>-2313.1870081000002</v>
      </c>
      <c r="R139" s="319">
        <v>-9188.7842631000003</v>
      </c>
      <c r="S139" s="319">
        <v>-6276.1810500000001</v>
      </c>
      <c r="T139" s="319">
        <v>-4205.9674000000005</v>
      </c>
      <c r="U139" s="319">
        <v>-2098.7751799999996</v>
      </c>
    </row>
    <row r="140" spans="1:21" hidden="1" outlineLevel="1">
      <c r="A140" s="321" t="s">
        <v>647</v>
      </c>
      <c r="B140" s="319"/>
      <c r="C140" s="334">
        <v>-127527.246238673</v>
      </c>
      <c r="D140" s="334">
        <v>-84932</v>
      </c>
      <c r="E140" s="334">
        <v>-36851.280448969002</v>
      </c>
      <c r="F140" s="334">
        <v>-119087.93092548198</v>
      </c>
      <c r="G140" s="334">
        <v>-86007.934727264001</v>
      </c>
      <c r="H140" s="334">
        <v>-56415.33468213</v>
      </c>
      <c r="I140" s="334">
        <v>-29124.639932916005</v>
      </c>
      <c r="J140" s="319">
        <v>-124395.18966931687</v>
      </c>
      <c r="K140" s="319">
        <v>-88441.419255456873</v>
      </c>
      <c r="L140" s="319">
        <v>-60699.941190011879</v>
      </c>
      <c r="M140" s="319">
        <v>-31520.93866286489</v>
      </c>
      <c r="N140" s="319">
        <v>-77858.07750114151</v>
      </c>
      <c r="O140" s="319">
        <v>-57962.967141149376</v>
      </c>
      <c r="P140" s="319">
        <v>-35950.909991417167</v>
      </c>
      <c r="Q140" s="319">
        <v>-17425.466871737091</v>
      </c>
      <c r="R140" s="319">
        <v>-63946.22566873789</v>
      </c>
      <c r="S140" s="319">
        <v>-40671.675567610764</v>
      </c>
      <c r="T140" s="319">
        <v>-27674.383644843158</v>
      </c>
      <c r="U140" s="319">
        <v>-13909.968631688538</v>
      </c>
    </row>
    <row r="141" spans="1:21" hidden="1" outlineLevel="1">
      <c r="A141" s="326" t="s">
        <v>648</v>
      </c>
      <c r="B141" s="320"/>
      <c r="C141" s="365">
        <v>767044.92082845804</v>
      </c>
      <c r="D141" s="365">
        <v>419391</v>
      </c>
      <c r="E141" s="365">
        <v>191240.50213972275</v>
      </c>
      <c r="F141" s="365">
        <v>688686.6095106313</v>
      </c>
      <c r="G141" s="365">
        <v>447967.68190976907</v>
      </c>
      <c r="H141" s="365">
        <v>265745.19834726932</v>
      </c>
      <c r="I141" s="365">
        <v>94755.969815054646</v>
      </c>
      <c r="J141" s="320">
        <v>638242.78746644524</v>
      </c>
      <c r="K141" s="320">
        <v>467935.12853177986</v>
      </c>
      <c r="L141" s="320">
        <v>276626.9656085415</v>
      </c>
      <c r="M141" s="320">
        <v>108582.50036143779</v>
      </c>
      <c r="N141" s="320">
        <v>677467.89860082371</v>
      </c>
      <c r="O141" s="320">
        <v>499866.90309651702</v>
      </c>
      <c r="P141" s="320">
        <v>294851.49474859599</v>
      </c>
      <c r="Q141" s="320">
        <v>117549.71486884663</v>
      </c>
      <c r="R141" s="320">
        <v>298995.61830020905</v>
      </c>
      <c r="S141" s="320">
        <v>172007.79099880025</v>
      </c>
      <c r="T141" s="320">
        <v>113477.08231430154</v>
      </c>
      <c r="U141" s="320">
        <v>51176.710855624515</v>
      </c>
    </row>
    <row r="142" spans="1:21" hidden="1" outlineLevel="1">
      <c r="A142" s="327" t="s">
        <v>381</v>
      </c>
      <c r="B142" s="319"/>
      <c r="C142" s="334">
        <v>-76683.058610000007</v>
      </c>
      <c r="D142" s="334">
        <v>-49410</v>
      </c>
      <c r="E142" s="334">
        <v>-23397.694600000003</v>
      </c>
      <c r="F142" s="334">
        <v>-83590.522629999992</v>
      </c>
      <c r="G142" s="334">
        <v>-61043.146500000003</v>
      </c>
      <c r="H142" s="334">
        <v>-39796.009380000003</v>
      </c>
      <c r="I142" s="334">
        <v>-19154.029709999999</v>
      </c>
      <c r="J142" s="319">
        <v>-95832.207309999983</v>
      </c>
      <c r="K142" s="319">
        <v>-70635.822280000008</v>
      </c>
      <c r="L142" s="319">
        <v>-45581.549679999989</v>
      </c>
      <c r="M142" s="319">
        <v>-21390.685239999999</v>
      </c>
      <c r="N142" s="319">
        <v>-89730.937894500021</v>
      </c>
      <c r="O142" s="319">
        <v>-60177.202640000003</v>
      </c>
      <c r="P142" s="319">
        <v>-40610.671059999993</v>
      </c>
      <c r="Q142" s="319">
        <v>-20355.37357</v>
      </c>
      <c r="R142" s="319">
        <v>-54659.507812899996</v>
      </c>
      <c r="S142" s="319">
        <v>-35355.678420000004</v>
      </c>
      <c r="T142" s="319">
        <v>-23654.081479999997</v>
      </c>
      <c r="U142" s="319">
        <v>-11733.22155</v>
      </c>
    </row>
    <row r="143" spans="1:21" hidden="1" outlineLevel="1">
      <c r="A143" s="328" t="s">
        <v>45</v>
      </c>
      <c r="B143" s="329"/>
      <c r="C143" s="366">
        <v>690361.86221845797</v>
      </c>
      <c r="D143" s="366">
        <v>369981</v>
      </c>
      <c r="E143" s="366">
        <v>167842.80753972277</v>
      </c>
      <c r="F143" s="366">
        <v>605096.08688063128</v>
      </c>
      <c r="G143" s="366">
        <v>386924.53540976904</v>
      </c>
      <c r="H143" s="366">
        <v>225949.18896726932</v>
      </c>
      <c r="I143" s="366">
        <v>75601.940105054644</v>
      </c>
      <c r="J143" s="329">
        <v>542410.58015644527</v>
      </c>
      <c r="K143" s="329">
        <v>397299.30625177984</v>
      </c>
      <c r="L143" s="329">
        <v>231045.41592854151</v>
      </c>
      <c r="M143" s="329">
        <v>87191.815121437801</v>
      </c>
      <c r="N143" s="329">
        <v>587736.96070632373</v>
      </c>
      <c r="O143" s="329">
        <v>439689.70045651705</v>
      </c>
      <c r="P143" s="329">
        <v>254240.82368859599</v>
      </c>
      <c r="Q143" s="329">
        <v>97194.34129884663</v>
      </c>
      <c r="R143" s="329">
        <v>244336.11048730905</v>
      </c>
      <c r="S143" s="329">
        <v>136652.11257880024</v>
      </c>
      <c r="T143" s="329">
        <v>89823.000834301551</v>
      </c>
      <c r="U143" s="329">
        <v>39443.489305624513</v>
      </c>
    </row>
    <row r="144" spans="1:21" hidden="1" outlineLevel="1">
      <c r="A144" s="368" t="s">
        <v>732</v>
      </c>
    </row>
    <row r="145" spans="1:21" hidden="1" outlineLevel="1"/>
    <row r="146" spans="1:21" hidden="1" outlineLevel="1"/>
    <row r="147" spans="1:21" ht="15" collapsed="1">
      <c r="A147" s="331" t="s">
        <v>656</v>
      </c>
      <c r="B147" s="318"/>
      <c r="C147" s="318"/>
      <c r="D147" s="318"/>
      <c r="E147" s="318"/>
      <c r="F147" s="318"/>
      <c r="G147" s="318"/>
      <c r="H147" s="318"/>
      <c r="I147" s="318"/>
    </row>
    <row r="148" spans="1:21" ht="15" hidden="1" outlineLevel="1">
      <c r="A148" s="5" t="s">
        <v>53</v>
      </c>
      <c r="B148" s="6" t="s">
        <v>54</v>
      </c>
      <c r="C148" s="148"/>
      <c r="D148" s="148"/>
      <c r="E148" s="148"/>
      <c r="F148" s="148"/>
      <c r="G148" s="148"/>
      <c r="H148" s="148"/>
      <c r="I148" s="148"/>
    </row>
    <row r="149" spans="1:21" ht="15" hidden="1" outlineLevel="1">
      <c r="A149" s="31" t="s">
        <v>651</v>
      </c>
      <c r="B149" s="31" t="s">
        <v>650</v>
      </c>
      <c r="C149" s="149" t="s">
        <v>738</v>
      </c>
      <c r="D149" s="236" t="s">
        <v>730</v>
      </c>
      <c r="E149" s="236" t="s">
        <v>695</v>
      </c>
      <c r="F149" s="236" t="s">
        <v>694</v>
      </c>
      <c r="G149" s="236" t="s">
        <v>686</v>
      </c>
      <c r="H149" s="236" t="s">
        <v>684</v>
      </c>
      <c r="I149" s="236" t="s">
        <v>673</v>
      </c>
      <c r="J149" s="236" t="s">
        <v>662</v>
      </c>
      <c r="K149" s="236" t="s">
        <v>586</v>
      </c>
      <c r="L149" s="236" t="s">
        <v>583</v>
      </c>
      <c r="M149" s="236" t="s">
        <v>578</v>
      </c>
      <c r="N149" s="236" t="s">
        <v>566</v>
      </c>
      <c r="O149" s="236" t="s">
        <v>565</v>
      </c>
      <c r="P149" s="236" t="s">
        <v>550</v>
      </c>
      <c r="Q149" s="236" t="s">
        <v>538</v>
      </c>
      <c r="R149" s="236" t="s">
        <v>520</v>
      </c>
      <c r="S149" s="236" t="s">
        <v>478</v>
      </c>
      <c r="T149" s="236" t="s">
        <v>550</v>
      </c>
      <c r="U149" s="236" t="s">
        <v>429</v>
      </c>
    </row>
    <row r="150" spans="1:21" hidden="1" outlineLevel="1">
      <c r="A150" s="323" t="s">
        <v>70</v>
      </c>
      <c r="B150" s="320"/>
      <c r="C150" s="365">
        <v>255907.01457349746</v>
      </c>
      <c r="D150" s="365">
        <v>206125.70213601284</v>
      </c>
      <c r="E150" s="365">
        <v>166422.29786398716</v>
      </c>
      <c r="F150" s="365">
        <v>159371.25248127931</v>
      </c>
      <c r="G150" s="365">
        <v>138229.1768713934</v>
      </c>
      <c r="H150" s="365">
        <v>134213.99498842095</v>
      </c>
      <c r="I150" s="365">
        <v>126211.59227950973</v>
      </c>
      <c r="J150" s="320">
        <v>142943.52888561366</v>
      </c>
      <c r="K150" s="320">
        <v>142417.38619628374</v>
      </c>
      <c r="L150" s="320">
        <v>134611.40295605047</v>
      </c>
      <c r="M150" s="320">
        <v>149706.12124593474</v>
      </c>
      <c r="N150" s="320">
        <v>148974.05061014427</v>
      </c>
      <c r="O150" s="320">
        <v>151674.88900948234</v>
      </c>
      <c r="P150" s="320">
        <v>146783.01011687703</v>
      </c>
      <c r="Q150" s="320">
        <v>145771.81474932423</v>
      </c>
      <c r="R150" s="320">
        <v>120219.71012170485</v>
      </c>
      <c r="S150" s="320">
        <v>70061.487990075082</v>
      </c>
      <c r="T150" s="320">
        <v>73444.189425959499</v>
      </c>
      <c r="U150" s="320">
        <v>63638.024070253523</v>
      </c>
    </row>
    <row r="151" spans="1:21" hidden="1" outlineLevel="1">
      <c r="A151" s="321" t="s">
        <v>642</v>
      </c>
      <c r="B151" s="319"/>
      <c r="C151" s="334">
        <v>408844.42733150895</v>
      </c>
      <c r="D151" s="334">
        <v>314200.00729391567</v>
      </c>
      <c r="E151" s="334">
        <v>203427.99270608433</v>
      </c>
      <c r="F151" s="334">
        <v>128534.46446015226</v>
      </c>
      <c r="G151" s="334">
        <v>105994.59341516325</v>
      </c>
      <c r="H151" s="334">
        <v>103864.55027728787</v>
      </c>
      <c r="I151" s="334">
        <v>103128.5415901157</v>
      </c>
      <c r="J151" s="319">
        <v>116846.24241282075</v>
      </c>
      <c r="K151" s="319">
        <v>120529.42395725555</v>
      </c>
      <c r="L151" s="319">
        <v>144513.72351984479</v>
      </c>
      <c r="M151" s="319">
        <v>173571.0190157386</v>
      </c>
      <c r="N151" s="319">
        <v>180423.4835031</v>
      </c>
      <c r="O151" s="319">
        <v>185177.28917906497</v>
      </c>
      <c r="P151" s="319">
        <v>191385.10716380633</v>
      </c>
      <c r="Q151" s="319">
        <v>191983.77459115157</v>
      </c>
      <c r="R151" s="319">
        <v>157176.57083214942</v>
      </c>
      <c r="S151" s="319">
        <v>98227.083058641234</v>
      </c>
      <c r="T151" s="319">
        <v>95162.128570212342</v>
      </c>
      <c r="U151" s="319">
        <v>89800.415567329561</v>
      </c>
    </row>
    <row r="152" spans="1:21" hidden="1" outlineLevel="1">
      <c r="A152" s="321" t="s">
        <v>643</v>
      </c>
      <c r="B152" s="319"/>
      <c r="C152" s="334">
        <v>-175609.87278841867</v>
      </c>
      <c r="D152" s="334">
        <v>-137545.06238929671</v>
      </c>
      <c r="E152" s="334">
        <v>-37305.937610703288</v>
      </c>
      <c r="F152" s="334">
        <v>-9922.8298340450874</v>
      </c>
      <c r="G152" s="334">
        <v>-888.87803533783858</v>
      </c>
      <c r="H152" s="334">
        <v>-1112.4552427438171</v>
      </c>
      <c r="I152" s="334">
        <v>-853.14978560593977</v>
      </c>
      <c r="J152" s="319">
        <v>-5511.3978722072061</v>
      </c>
      <c r="K152" s="319">
        <v>-6178.4887559717681</v>
      </c>
      <c r="L152" s="319">
        <v>-14811.368043794319</v>
      </c>
      <c r="M152" s="319">
        <v>-34811.201694803873</v>
      </c>
      <c r="N152" s="319">
        <v>-37911.521425463434</v>
      </c>
      <c r="O152" s="319">
        <v>-36931.831961495147</v>
      </c>
      <c r="P152" s="319">
        <v>-37933.226004461641</v>
      </c>
      <c r="Q152" s="319">
        <v>-41263.622664608367</v>
      </c>
      <c r="R152" s="319">
        <v>-38241.022067131547</v>
      </c>
      <c r="S152" s="319">
        <v>-33010.874424710986</v>
      </c>
      <c r="T152" s="319">
        <v>-39170.444862690973</v>
      </c>
      <c r="U152" s="319">
        <v>-37689.668628485233</v>
      </c>
    </row>
    <row r="153" spans="1:21" hidden="1" outlineLevel="1">
      <c r="A153" s="321" t="s">
        <v>644</v>
      </c>
      <c r="B153" s="319"/>
      <c r="C153" s="334">
        <v>320318.80821612221</v>
      </c>
      <c r="D153" s="334">
        <v>253479.94276499996</v>
      </c>
      <c r="E153" s="334">
        <v>121184.05723500004</v>
      </c>
      <c r="F153" s="334">
        <v>87065.133616135718</v>
      </c>
      <c r="G153" s="334">
        <v>63732.347364999965</v>
      </c>
      <c r="H153" s="334">
        <v>62326.519040000065</v>
      </c>
      <c r="I153" s="334">
        <v>55488.759294999974</v>
      </c>
      <c r="J153" s="319">
        <v>66380.026320000004</v>
      </c>
      <c r="K153" s="319">
        <v>66265.10533999998</v>
      </c>
      <c r="L153" s="319">
        <v>69972.696629999991</v>
      </c>
      <c r="M153" s="319">
        <v>99471.459994999983</v>
      </c>
      <c r="N153" s="319">
        <v>97922.311472513247</v>
      </c>
      <c r="O153" s="319">
        <v>96541.924300696613</v>
      </c>
      <c r="P153" s="319">
        <v>95073.578126712033</v>
      </c>
      <c r="Q153" s="319">
        <v>97246.288303971756</v>
      </c>
      <c r="R153" s="319">
        <v>87130.803382935701</v>
      </c>
      <c r="S153" s="319">
        <v>59518.53526067757</v>
      </c>
      <c r="T153" s="319">
        <v>69284.187856693898</v>
      </c>
      <c r="U153" s="319">
        <v>64506.609637099704</v>
      </c>
    </row>
    <row r="154" spans="1:21" hidden="1" outlineLevel="1">
      <c r="A154" s="321" t="s">
        <v>645</v>
      </c>
      <c r="B154" s="319"/>
      <c r="C154" s="334">
        <v>-297645.34818571503</v>
      </c>
      <c r="D154" s="334">
        <v>-224010.1855336061</v>
      </c>
      <c r="E154" s="334">
        <v>-120883.81446639392</v>
      </c>
      <c r="F154" s="334">
        <v>-46305.515760963739</v>
      </c>
      <c r="G154" s="334">
        <v>-30608.885873431951</v>
      </c>
      <c r="H154" s="334">
        <v>-30864.619086123181</v>
      </c>
      <c r="I154" s="334">
        <v>-31552.558819999998</v>
      </c>
      <c r="J154" s="319">
        <v>-34771.341974999785</v>
      </c>
      <c r="K154" s="319">
        <v>-38198.654345000017</v>
      </c>
      <c r="L154" s="319">
        <v>-65063.649150000056</v>
      </c>
      <c r="M154" s="319">
        <v>-88525.156069999954</v>
      </c>
      <c r="N154" s="319">
        <v>-91460.22294000542</v>
      </c>
      <c r="O154" s="319">
        <v>-93112.49250878414</v>
      </c>
      <c r="P154" s="319">
        <v>-101742.44916917969</v>
      </c>
      <c r="Q154" s="319">
        <v>-102194.62548119074</v>
      </c>
      <c r="R154" s="319">
        <v>-85846.642026248708</v>
      </c>
      <c r="S154" s="319">
        <v>-54673.255904532736</v>
      </c>
      <c r="T154" s="319">
        <v>-51831.682138255754</v>
      </c>
      <c r="U154" s="319">
        <v>-52979.332505690501</v>
      </c>
    </row>
    <row r="155" spans="1:21" hidden="1" outlineLevel="1">
      <c r="A155" s="323" t="s">
        <v>639</v>
      </c>
      <c r="B155" s="320"/>
      <c r="C155" s="365">
        <v>88011.012787980435</v>
      </c>
      <c r="D155" s="365">
        <v>91079.333471475387</v>
      </c>
      <c r="E155" s="365">
        <v>92403.666528524613</v>
      </c>
      <c r="F155" s="365">
        <v>95558.047345922008</v>
      </c>
      <c r="G155" s="365">
        <v>74680.664663094416</v>
      </c>
      <c r="H155" s="365">
        <v>68348.938065440976</v>
      </c>
      <c r="I155" s="365">
        <v>80602.294056562998</v>
      </c>
      <c r="J155" s="320">
        <v>89908.704058687465</v>
      </c>
      <c r="K155" s="320">
        <v>67377.789796645273</v>
      </c>
      <c r="L155" s="320">
        <v>61701.286523291754</v>
      </c>
      <c r="M155" s="320">
        <v>67009.369987909056</v>
      </c>
      <c r="N155" s="320">
        <v>61992.249120379944</v>
      </c>
      <c r="O155" s="320">
        <v>66916.373708549756</v>
      </c>
      <c r="P155" s="320">
        <v>65624.21470156021</v>
      </c>
      <c r="Q155" s="320">
        <v>58715.571167482332</v>
      </c>
      <c r="R155" s="320">
        <v>53929.437554341246</v>
      </c>
      <c r="S155" s="320">
        <v>33358.808647654019</v>
      </c>
      <c r="T155" s="320">
        <v>33104.348568629648</v>
      </c>
      <c r="U155" s="320">
        <v>27331.3414397632</v>
      </c>
    </row>
    <row r="156" spans="1:21" hidden="1" outlineLevel="1">
      <c r="A156" s="321" t="s">
        <v>24</v>
      </c>
      <c r="B156" s="319"/>
      <c r="C156" s="334">
        <v>2297.2301500000003</v>
      </c>
      <c r="D156" s="334">
        <v>1892.65</v>
      </c>
      <c r="E156" s="334">
        <v>961.35</v>
      </c>
      <c r="F156" s="334">
        <v>1636.8457599999999</v>
      </c>
      <c r="G156" s="334"/>
      <c r="H156" s="334">
        <v>944.67008999999985</v>
      </c>
      <c r="I156" s="334">
        <v>312.81900000000002</v>
      </c>
      <c r="J156" s="319">
        <v>459.60000000000036</v>
      </c>
      <c r="K156" s="319">
        <v>241.05569999999989</v>
      </c>
      <c r="L156" s="319">
        <v>459.59999999999991</v>
      </c>
      <c r="M156" s="319">
        <v>1979.33547</v>
      </c>
      <c r="N156" s="319"/>
      <c r="O156" s="319">
        <v>229.8</v>
      </c>
      <c r="P156" s="319"/>
      <c r="Q156" s="319"/>
      <c r="R156" s="319"/>
      <c r="S156" s="319"/>
      <c r="T156" s="319"/>
      <c r="U156" s="319"/>
    </row>
    <row r="157" spans="1:21" hidden="1" outlineLevel="1">
      <c r="A157" s="321" t="s">
        <v>26</v>
      </c>
      <c r="B157" s="319"/>
      <c r="C157" s="334">
        <v>94629.900608231314</v>
      </c>
      <c r="D157" s="334">
        <v>101109.63898729323</v>
      </c>
      <c r="E157" s="334">
        <v>78813.361012706766</v>
      </c>
      <c r="F157" s="334">
        <v>79774.541705956275</v>
      </c>
      <c r="G157" s="334">
        <v>75443.319221929545</v>
      </c>
      <c r="H157" s="334">
        <v>69156.363292792288</v>
      </c>
      <c r="I157" s="334">
        <v>58445.88337953369</v>
      </c>
      <c r="J157" s="319">
        <v>67811.388288564631</v>
      </c>
      <c r="K157" s="319">
        <v>60291.379853537059</v>
      </c>
      <c r="L157" s="319">
        <v>46014.465573262816</v>
      </c>
      <c r="M157" s="319">
        <v>66376.363347342995</v>
      </c>
      <c r="N157" s="319">
        <v>66765.752694750467</v>
      </c>
      <c r="O157" s="319">
        <v>61696.070842317291</v>
      </c>
      <c r="P157" s="319">
        <v>54247.148270508507</v>
      </c>
      <c r="Q157" s="319">
        <v>48568.633433054158</v>
      </c>
      <c r="R157" s="319">
        <v>45484.935011252448</v>
      </c>
      <c r="S157" s="319">
        <v>19246.572555151412</v>
      </c>
      <c r="T157" s="319">
        <v>20987.748998315277</v>
      </c>
      <c r="U157" s="319">
        <v>18869.301246406612</v>
      </c>
    </row>
    <row r="158" spans="1:21" hidden="1" outlineLevel="1">
      <c r="A158" s="321" t="s">
        <v>28</v>
      </c>
      <c r="B158" s="319"/>
      <c r="C158" s="334"/>
      <c r="D158" s="334"/>
      <c r="E158" s="334"/>
      <c r="F158" s="334"/>
      <c r="G158" s="334"/>
      <c r="H158" s="334"/>
      <c r="I158" s="334"/>
      <c r="J158" s="319">
        <v>23.19893312537738</v>
      </c>
      <c r="K158" s="319">
        <v>21.740618543063874</v>
      </c>
      <c r="L158" s="319">
        <v>1143.0186315289166</v>
      </c>
      <c r="M158" s="319"/>
      <c r="N158" s="319">
        <v>2234.3956400000002</v>
      </c>
      <c r="O158" s="319"/>
      <c r="P158" s="319">
        <v>234.08998999999997</v>
      </c>
      <c r="Q158" s="319"/>
      <c r="R158" s="319"/>
      <c r="S158" s="319"/>
      <c r="T158" s="319">
        <v>472.34427000000005</v>
      </c>
      <c r="U158" s="319">
        <v>-20.20683</v>
      </c>
    </row>
    <row r="159" spans="1:21" hidden="1" outlineLevel="1">
      <c r="A159" s="321" t="s">
        <v>30</v>
      </c>
      <c r="B159" s="319"/>
      <c r="C159" s="334"/>
      <c r="D159" s="334"/>
      <c r="E159" s="334"/>
      <c r="F159" s="334"/>
      <c r="G159" s="334"/>
      <c r="H159" s="334"/>
      <c r="I159" s="334"/>
      <c r="J159" s="319"/>
      <c r="K159" s="319"/>
      <c r="L159" s="319"/>
      <c r="M159" s="319"/>
      <c r="N159" s="319"/>
      <c r="O159" s="319"/>
      <c r="P159" s="319"/>
      <c r="Q159" s="319"/>
      <c r="R159" s="319"/>
      <c r="S159" s="319"/>
      <c r="T159" s="319"/>
      <c r="U159" s="319"/>
    </row>
    <row r="160" spans="1:21" ht="23.25" hidden="1" outlineLevel="1">
      <c r="A160" s="321" t="s">
        <v>640</v>
      </c>
      <c r="B160" s="319"/>
      <c r="C160" s="334"/>
      <c r="D160" s="334"/>
      <c r="E160" s="334"/>
      <c r="F160" s="334"/>
      <c r="G160" s="334"/>
      <c r="H160" s="334"/>
      <c r="I160" s="334"/>
      <c r="J160" s="319"/>
      <c r="K160" s="319"/>
      <c r="L160" s="319"/>
      <c r="M160" s="319"/>
      <c r="N160" s="319"/>
      <c r="O160" s="319"/>
      <c r="P160" s="319"/>
      <c r="Q160" s="319"/>
      <c r="R160" s="319"/>
      <c r="S160" s="319"/>
      <c r="T160" s="319"/>
      <c r="U160" s="319"/>
    </row>
    <row r="161" spans="1:21" hidden="1" outlineLevel="1">
      <c r="A161" s="324" t="s">
        <v>641</v>
      </c>
      <c r="B161" s="325"/>
      <c r="C161" s="334">
        <v>-2767.0496076153358</v>
      </c>
      <c r="D161" s="334">
        <v>-2327.3691762303201</v>
      </c>
      <c r="E161" s="334">
        <v>-2028.6308237696799</v>
      </c>
      <c r="F161" s="334">
        <v>5312.0193153830751</v>
      </c>
      <c r="G161" s="334">
        <v>-4167.0471652587621</v>
      </c>
      <c r="H161" s="334">
        <v>-4513.7281767064387</v>
      </c>
      <c r="I161" s="334">
        <v>-4599.0930220494329</v>
      </c>
      <c r="J161" s="319">
        <v>-2862.4925467278517</v>
      </c>
      <c r="K161" s="319">
        <v>-486.73512175598262</v>
      </c>
      <c r="L161" s="319">
        <v>-3327.7665094130493</v>
      </c>
      <c r="M161" s="319">
        <v>-1265.1441108542554</v>
      </c>
      <c r="N161" s="319">
        <v>-403.46033424319921</v>
      </c>
      <c r="O161" s="319">
        <v>-886.61461489572378</v>
      </c>
      <c r="P161" s="319">
        <v>-786.16288997345725</v>
      </c>
      <c r="Q161" s="319">
        <v>392.35410018009929</v>
      </c>
      <c r="R161" s="319">
        <v>115.51369537641381</v>
      </c>
      <c r="S161" s="319">
        <v>-843.76676143566328</v>
      </c>
      <c r="T161" s="319">
        <v>-901.92829240247795</v>
      </c>
      <c r="U161" s="319">
        <v>-277.4923030242777</v>
      </c>
    </row>
    <row r="162" spans="1:21" ht="23.25" hidden="1" outlineLevel="1">
      <c r="A162" s="367" t="s">
        <v>739</v>
      </c>
      <c r="B162" s="325"/>
      <c r="C162" s="334"/>
      <c r="D162" s="334"/>
      <c r="E162" s="334"/>
      <c r="F162" s="334"/>
      <c r="G162" s="334"/>
      <c r="H162" s="334"/>
      <c r="I162" s="334"/>
      <c r="J162" s="319"/>
      <c r="K162" s="319"/>
      <c r="L162" s="319"/>
      <c r="M162" s="319"/>
      <c r="N162" s="319"/>
      <c r="O162" s="319"/>
      <c r="P162" s="319"/>
      <c r="Q162" s="319"/>
      <c r="R162" s="319"/>
      <c r="S162" s="319"/>
      <c r="T162" s="319"/>
      <c r="U162" s="319"/>
    </row>
    <row r="163" spans="1:21" hidden="1" outlineLevel="1">
      <c r="A163" s="326" t="s">
        <v>646</v>
      </c>
      <c r="B163" s="320"/>
      <c r="C163" s="365">
        <v>438078.45277267008</v>
      </c>
      <c r="D163" s="365">
        <v>397879.61115797487</v>
      </c>
      <c r="E163" s="365">
        <v>336572.04458144883</v>
      </c>
      <c r="F163" s="365">
        <v>341652.70660854096</v>
      </c>
      <c r="G163" s="365">
        <v>284186.11359115865</v>
      </c>
      <c r="H163" s="365">
        <v>268149.76630994771</v>
      </c>
      <c r="I163" s="365">
        <v>260973.49569355699</v>
      </c>
      <c r="J163" s="320">
        <v>298283.92761926295</v>
      </c>
      <c r="K163" s="320">
        <v>269862.61704325315</v>
      </c>
      <c r="L163" s="320">
        <v>240602.00717472105</v>
      </c>
      <c r="M163" s="320">
        <v>283806.04594033252</v>
      </c>
      <c r="N163" s="320">
        <v>279562.98773103172</v>
      </c>
      <c r="O163" s="320">
        <v>279630.51894545363</v>
      </c>
      <c r="P163" s="320">
        <v>266102.30018897232</v>
      </c>
      <c r="Q163" s="320">
        <v>253448.37345004082</v>
      </c>
      <c r="R163" s="320">
        <v>219749.59638267488</v>
      </c>
      <c r="S163" s="320">
        <v>121823.10243144489</v>
      </c>
      <c r="T163" s="320">
        <v>127106.70297050192</v>
      </c>
      <c r="U163" s="320">
        <v>109540.96762339906</v>
      </c>
    </row>
    <row r="164" spans="1:21" ht="34.5" hidden="1" outlineLevel="1">
      <c r="A164" s="321" t="s">
        <v>34</v>
      </c>
      <c r="B164" s="319"/>
      <c r="C164" s="334">
        <v>1841.0229893595824</v>
      </c>
      <c r="D164" s="334">
        <v>25644.077853608014</v>
      </c>
      <c r="E164" s="334">
        <v>7275.9221463919866</v>
      </c>
      <c r="F164" s="334">
        <v>3029.8910740831925</v>
      </c>
      <c r="G164" s="334">
        <v>-19507.749349857411</v>
      </c>
      <c r="H164" s="334">
        <v>-17520.905349936424</v>
      </c>
      <c r="I164" s="334">
        <v>-44986.383723266779</v>
      </c>
      <c r="J164" s="319">
        <v>-40239.839599997933</v>
      </c>
      <c r="K164" s="319">
        <v>2724.1940700002306</v>
      </c>
      <c r="L164" s="319">
        <v>7123.4257399997732</v>
      </c>
      <c r="M164" s="319">
        <v>-37939.224239999872</v>
      </c>
      <c r="N164" s="319">
        <v>-20700.016218632722</v>
      </c>
      <c r="O164" s="319">
        <v>3920.7568359996367</v>
      </c>
      <c r="P164" s="319">
        <v>-6908.9085000000086</v>
      </c>
      <c r="Q164" s="319">
        <v>-28298.274752300011</v>
      </c>
      <c r="R164" s="319">
        <v>-22282.048497100004</v>
      </c>
      <c r="S164" s="319">
        <v>-17833.196590000014</v>
      </c>
      <c r="T164" s="319">
        <v>-9328.0385600000027</v>
      </c>
      <c r="U164" s="319">
        <v>-8158.0691660860011</v>
      </c>
    </row>
    <row r="165" spans="1:21" ht="23.25" hidden="1" outlineLevel="1">
      <c r="A165" s="321" t="s">
        <v>600</v>
      </c>
      <c r="B165" s="325"/>
      <c r="C165" s="334"/>
      <c r="D165" s="334"/>
      <c r="E165" s="334"/>
      <c r="F165" s="334"/>
      <c r="G165" s="334"/>
      <c r="H165" s="334"/>
      <c r="I165" s="334"/>
      <c r="J165" s="319"/>
      <c r="K165" s="319"/>
      <c r="L165" s="319"/>
      <c r="M165" s="319"/>
      <c r="N165" s="319"/>
      <c r="O165" s="319"/>
      <c r="P165" s="319"/>
      <c r="Q165" s="319"/>
      <c r="R165" s="319"/>
      <c r="S165" s="319"/>
      <c r="T165" s="319"/>
      <c r="U165" s="319"/>
    </row>
    <row r="166" spans="1:21" hidden="1" outlineLevel="1">
      <c r="A166" s="321" t="s">
        <v>36</v>
      </c>
      <c r="B166" s="319"/>
      <c r="C166" s="334">
        <v>-49669.964434322435</v>
      </c>
      <c r="D166" s="334">
        <v>-147292.81586085091</v>
      </c>
      <c r="E166" s="334">
        <v>-115756.18413914909</v>
      </c>
      <c r="F166" s="334">
        <v>-63625.199703543505</v>
      </c>
      <c r="G166" s="334">
        <v>-46419.570623667518</v>
      </c>
      <c r="H166" s="334">
        <v>-44583.810138582689</v>
      </c>
      <c r="I166" s="334">
        <v>-85722.475812319564</v>
      </c>
      <c r="J166" s="319">
        <v>-46587.588210740068</v>
      </c>
      <c r="K166" s="319">
        <v>-48383.480454570003</v>
      </c>
      <c r="L166" s="319">
        <v>-46684.115770469973</v>
      </c>
      <c r="M166" s="319">
        <v>-101057.80215603</v>
      </c>
      <c r="N166" s="319">
        <v>-56018.827868099994</v>
      </c>
      <c r="O166" s="319">
        <v>-53952.517733800021</v>
      </c>
      <c r="P166" s="319">
        <v>-60655.198826742882</v>
      </c>
      <c r="Q166" s="319">
        <v>-87861.729949057102</v>
      </c>
      <c r="R166" s="319">
        <v>-44292.567269939012</v>
      </c>
      <c r="S166" s="319">
        <v>-30391.691584178494</v>
      </c>
      <c r="T166" s="319">
        <v>-39606.685718670306</v>
      </c>
      <c r="U166" s="319">
        <v>-34197.443789999998</v>
      </c>
    </row>
    <row r="167" spans="1:21" hidden="1" outlineLevel="1">
      <c r="A167" s="321" t="s">
        <v>38</v>
      </c>
      <c r="B167" s="319"/>
      <c r="C167" s="334"/>
      <c r="D167" s="334"/>
      <c r="E167" s="334"/>
      <c r="F167" s="334">
        <v>-7258.4741800000011</v>
      </c>
      <c r="G167" s="334">
        <v>-6443.7100100000025</v>
      </c>
      <c r="H167" s="334">
        <v>-7765.1275400000013</v>
      </c>
      <c r="I167" s="334">
        <v>-6384.0264099999986</v>
      </c>
      <c r="J167" s="319">
        <v>-5195.070459999999</v>
      </c>
      <c r="K167" s="319">
        <v>-5153.6896699999998</v>
      </c>
      <c r="L167" s="319">
        <v>-3817.849369999999</v>
      </c>
      <c r="M167" s="319">
        <v>-4705.5805200000004</v>
      </c>
      <c r="N167" s="319">
        <v>-5348.0377800000024</v>
      </c>
      <c r="O167" s="319">
        <v>-2571.2925499999983</v>
      </c>
      <c r="P167" s="319">
        <v>-2710.9698628000001</v>
      </c>
      <c r="Q167" s="319">
        <v>-2313.1870081000002</v>
      </c>
      <c r="R167" s="319">
        <v>-2912.6032131000002</v>
      </c>
      <c r="S167" s="319">
        <v>-2070.2136499999997</v>
      </c>
      <c r="T167" s="319">
        <v>-2107.1922200000008</v>
      </c>
      <c r="U167" s="319">
        <v>-2098.7751799999996</v>
      </c>
    </row>
    <row r="168" spans="1:21" hidden="1" outlineLevel="1">
      <c r="A168" s="321" t="s">
        <v>647</v>
      </c>
      <c r="B168" s="319"/>
      <c r="C168" s="334">
        <v>-42595.246238673004</v>
      </c>
      <c r="D168" s="334">
        <v>-48080.719551030998</v>
      </c>
      <c r="E168" s="334">
        <v>-36851.280448969002</v>
      </c>
      <c r="F168" s="334">
        <v>-33079.996198217981</v>
      </c>
      <c r="G168" s="334">
        <v>-29592.600045134001</v>
      </c>
      <c r="H168" s="334">
        <v>-27290.694749213995</v>
      </c>
      <c r="I168" s="334">
        <v>-29124.639932916005</v>
      </c>
      <c r="J168" s="319">
        <v>-35953.770413859995</v>
      </c>
      <c r="K168" s="319">
        <v>-27741.478065444993</v>
      </c>
      <c r="L168" s="319">
        <v>-29179.002527146989</v>
      </c>
      <c r="M168" s="319">
        <v>-31520.93866286489</v>
      </c>
      <c r="N168" s="319">
        <v>-19895.110359992133</v>
      </c>
      <c r="O168" s="319">
        <v>-22012.057149732209</v>
      </c>
      <c r="P168" s="319">
        <v>-18525.443119680076</v>
      </c>
      <c r="Q168" s="319">
        <v>-17425.466871737091</v>
      </c>
      <c r="R168" s="319">
        <v>-23274.550101127126</v>
      </c>
      <c r="S168" s="319">
        <v>-12997.291922767607</v>
      </c>
      <c r="T168" s="319">
        <v>-13764.415013154619</v>
      </c>
      <c r="U168" s="319">
        <v>-13909.968631688538</v>
      </c>
    </row>
    <row r="169" spans="1:21" hidden="1" outlineLevel="1">
      <c r="A169" s="326" t="s">
        <v>648</v>
      </c>
      <c r="B169" s="320"/>
      <c r="C169" s="365">
        <v>347653.92082845804</v>
      </c>
      <c r="D169" s="365">
        <v>228150.49786027725</v>
      </c>
      <c r="E169" s="365">
        <v>191240.50213972275</v>
      </c>
      <c r="F169" s="365">
        <v>240718.92760086223</v>
      </c>
      <c r="G169" s="365">
        <v>182222.48356249975</v>
      </c>
      <c r="H169" s="365">
        <v>170989.22853221468</v>
      </c>
      <c r="I169" s="365">
        <v>94755.969815054646</v>
      </c>
      <c r="J169" s="320">
        <v>170307.65893466538</v>
      </c>
      <c r="K169" s="320">
        <v>191308.16292323836</v>
      </c>
      <c r="L169" s="320">
        <v>168044.46524710371</v>
      </c>
      <c r="M169" s="320">
        <v>108582.50036143779</v>
      </c>
      <c r="N169" s="320">
        <v>177600.99550430669</v>
      </c>
      <c r="O169" s="320">
        <v>205015.40834792104</v>
      </c>
      <c r="P169" s="320">
        <v>177301.77987974935</v>
      </c>
      <c r="Q169" s="320">
        <v>117549.71486884663</v>
      </c>
      <c r="R169" s="320">
        <v>126987.8273014088</v>
      </c>
      <c r="S169" s="320">
        <v>58530.708684498706</v>
      </c>
      <c r="T169" s="320">
        <v>62300.371458677029</v>
      </c>
      <c r="U169" s="320">
        <v>51176.710855624515</v>
      </c>
    </row>
    <row r="170" spans="1:21" hidden="1" outlineLevel="1">
      <c r="A170" s="327" t="s">
        <v>381</v>
      </c>
      <c r="B170" s="319"/>
      <c r="C170" s="334">
        <v>-27273.058610000007</v>
      </c>
      <c r="D170" s="334">
        <v>-26012.305399999997</v>
      </c>
      <c r="E170" s="334">
        <v>-23397.694600000003</v>
      </c>
      <c r="F170" s="334">
        <v>-22547.37612999999</v>
      </c>
      <c r="G170" s="334">
        <v>-21247.137119999999</v>
      </c>
      <c r="H170" s="334">
        <v>-20641.979670000004</v>
      </c>
      <c r="I170" s="334">
        <v>-19154.029709999999</v>
      </c>
      <c r="J170" s="319">
        <v>-25196.385029999976</v>
      </c>
      <c r="K170" s="319">
        <v>-25054.272600000018</v>
      </c>
      <c r="L170" s="319">
        <v>-24190.86443999999</v>
      </c>
      <c r="M170" s="319">
        <v>-21390.685239999999</v>
      </c>
      <c r="N170" s="319">
        <v>-29553.735254500018</v>
      </c>
      <c r="O170" s="319">
        <v>-19566.53158000001</v>
      </c>
      <c r="P170" s="319">
        <v>-20255.297489999994</v>
      </c>
      <c r="Q170" s="319">
        <v>-20355.37357</v>
      </c>
      <c r="R170" s="319">
        <v>-19303.829392899992</v>
      </c>
      <c r="S170" s="319">
        <v>-11701.596940000007</v>
      </c>
      <c r="T170" s="319">
        <v>-11920.859929999997</v>
      </c>
      <c r="U170" s="319">
        <v>-11733.22155</v>
      </c>
    </row>
    <row r="171" spans="1:21" hidden="1" outlineLevel="1">
      <c r="A171" s="328" t="s">
        <v>45</v>
      </c>
      <c r="B171" s="329"/>
      <c r="C171" s="366">
        <v>320380.86221845797</v>
      </c>
      <c r="D171" s="366">
        <v>202138.19246027723</v>
      </c>
      <c r="E171" s="366">
        <v>167842.80753972277</v>
      </c>
      <c r="F171" s="366">
        <v>218171.55147086224</v>
      </c>
      <c r="G171" s="366">
        <v>160975.34644249972</v>
      </c>
      <c r="H171" s="366">
        <v>150347.24886221468</v>
      </c>
      <c r="I171" s="366">
        <v>75601.940105054644</v>
      </c>
      <c r="J171" s="329">
        <v>145111.27390466543</v>
      </c>
      <c r="K171" s="329">
        <v>166253.89032323833</v>
      </c>
      <c r="L171" s="329">
        <v>143853.60080710371</v>
      </c>
      <c r="M171" s="329">
        <v>87191.815121437801</v>
      </c>
      <c r="N171" s="329">
        <v>148047.26024980668</v>
      </c>
      <c r="O171" s="329">
        <v>185448.87676792106</v>
      </c>
      <c r="P171" s="329">
        <v>157046.48238974938</v>
      </c>
      <c r="Q171" s="329">
        <v>97194.34129884663</v>
      </c>
      <c r="R171" s="329">
        <v>107683.99790850881</v>
      </c>
      <c r="S171" s="329">
        <v>46829.111744498688</v>
      </c>
      <c r="T171" s="329">
        <v>50379.511528677038</v>
      </c>
      <c r="U171" s="329">
        <v>39443.489305624513</v>
      </c>
    </row>
    <row r="172" spans="1:21" hidden="1" outlineLevel="1"/>
    <row r="173" spans="1:21" hidden="1" outlineLevel="1"/>
    <row r="174" spans="1:21" hidden="1" outlineLevel="1"/>
    <row r="175" spans="1:21" collapsed="1"/>
    <row r="176" spans="1:21" ht="15">
      <c r="A176" s="331" t="s">
        <v>658</v>
      </c>
      <c r="B176" s="318"/>
    </row>
    <row r="177" spans="1:21" hidden="1" outlineLevel="1">
      <c r="A177" s="5" t="s">
        <v>2</v>
      </c>
      <c r="B177" s="6" t="s">
        <v>3</v>
      </c>
    </row>
    <row r="178" spans="1:21" ht="15" hidden="1" outlineLevel="1">
      <c r="A178" s="31" t="s">
        <v>733</v>
      </c>
      <c r="B178" s="31" t="s">
        <v>650</v>
      </c>
      <c r="C178" s="8">
        <v>44834</v>
      </c>
      <c r="D178" s="236">
        <v>44742</v>
      </c>
      <c r="E178" s="236">
        <v>44651</v>
      </c>
      <c r="F178" s="236">
        <v>44561</v>
      </c>
      <c r="G178" s="8">
        <v>44469</v>
      </c>
      <c r="H178" s="8">
        <v>44377</v>
      </c>
      <c r="I178" s="8">
        <v>44286</v>
      </c>
      <c r="J178" s="236">
        <v>44196</v>
      </c>
      <c r="K178" s="236">
        <v>44104</v>
      </c>
      <c r="L178" s="236">
        <v>44012</v>
      </c>
      <c r="M178" s="236">
        <v>43921</v>
      </c>
      <c r="N178" s="236">
        <v>43830</v>
      </c>
      <c r="O178" s="236">
        <v>43738</v>
      </c>
      <c r="P178" s="236">
        <v>43646</v>
      </c>
      <c r="Q178" s="236">
        <v>43555</v>
      </c>
      <c r="R178" s="236">
        <v>43465</v>
      </c>
      <c r="S178" s="236">
        <v>43373</v>
      </c>
      <c r="T178" s="236">
        <v>43281</v>
      </c>
      <c r="U178" s="236" t="s">
        <v>428</v>
      </c>
    </row>
    <row r="179" spans="1:21" hidden="1" outlineLevel="1">
      <c r="A179" s="323" t="s">
        <v>70</v>
      </c>
      <c r="B179" s="320"/>
      <c r="C179" s="365">
        <v>51307.358820000052</v>
      </c>
      <c r="D179" s="365">
        <v>33156</v>
      </c>
      <c r="E179" s="365">
        <v>15776.834575000001</v>
      </c>
      <c r="F179" s="365">
        <v>52213.227659999982</v>
      </c>
      <c r="G179" s="365">
        <v>37632.134724999996</v>
      </c>
      <c r="H179" s="365">
        <v>24386.226935000006</v>
      </c>
      <c r="I179" s="365">
        <v>13488.217389999994</v>
      </c>
      <c r="J179" s="320">
        <v>38186.61589999999</v>
      </c>
      <c r="K179" s="320">
        <v>27781.576150000001</v>
      </c>
      <c r="L179" s="320">
        <v>17988.083505000006</v>
      </c>
      <c r="M179" s="320">
        <v>8438.7122612031253</v>
      </c>
      <c r="N179" s="320">
        <v>35728.953883090682</v>
      </c>
      <c r="O179" s="320">
        <v>26191.256568516823</v>
      </c>
      <c r="P179" s="320">
        <v>17312.344646272642</v>
      </c>
      <c r="Q179" s="320">
        <v>8771.3165308553544</v>
      </c>
      <c r="R179" s="320">
        <v>15218.846204063238</v>
      </c>
      <c r="S179" s="320">
        <v>7162.9571816175512</v>
      </c>
      <c r="T179" s="320">
        <v>4358.3190117555214</v>
      </c>
      <c r="U179" s="320">
        <v>1989.8208157116455</v>
      </c>
    </row>
    <row r="180" spans="1:21" hidden="1" outlineLevel="1">
      <c r="A180" s="321" t="s">
        <v>642</v>
      </c>
      <c r="B180" s="319"/>
      <c r="C180" s="334">
        <v>241930.64959000007</v>
      </c>
      <c r="D180" s="334">
        <v>127959</v>
      </c>
      <c r="E180" s="334">
        <v>48824.813150000002</v>
      </c>
      <c r="F180" s="334">
        <v>88859.75873999999</v>
      </c>
      <c r="G180" s="334">
        <v>60215.058329999993</v>
      </c>
      <c r="H180" s="334">
        <v>38759.2935</v>
      </c>
      <c r="I180" s="334">
        <v>20772.528009999995</v>
      </c>
      <c r="J180" s="319">
        <v>69641.545239999978</v>
      </c>
      <c r="K180" s="319">
        <v>52398.714945</v>
      </c>
      <c r="L180" s="319">
        <v>35898.497985000002</v>
      </c>
      <c r="M180" s="319">
        <v>17819.874464256634</v>
      </c>
      <c r="N180" s="319">
        <v>58702.27988978599</v>
      </c>
      <c r="O180" s="319">
        <v>41723.033107696996</v>
      </c>
      <c r="P180" s="319">
        <v>27558.283485764001</v>
      </c>
      <c r="Q180" s="319">
        <v>14073.758990665998</v>
      </c>
      <c r="R180" s="319">
        <v>27070.557227603011</v>
      </c>
      <c r="S180" s="319">
        <v>14961.777514997</v>
      </c>
      <c r="T180" s="319">
        <v>9281.4049993959979</v>
      </c>
      <c r="U180" s="319">
        <v>4308.8921179810004</v>
      </c>
    </row>
    <row r="181" spans="1:21" hidden="1" outlineLevel="1">
      <c r="A181" s="321" t="s">
        <v>643</v>
      </c>
      <c r="B181" s="319"/>
      <c r="C181" s="334">
        <v>-957.66254499999991</v>
      </c>
      <c r="D181" s="334">
        <v>-501</v>
      </c>
      <c r="E181" s="334">
        <v>-149.47899999999998</v>
      </c>
      <c r="F181" s="334">
        <v>-123.45918500000001</v>
      </c>
      <c r="G181" s="334">
        <v>-70.269870000000012</v>
      </c>
      <c r="H181" s="334">
        <v>-49.253324999999997</v>
      </c>
      <c r="I181" s="334">
        <v>-22.995070000000005</v>
      </c>
      <c r="J181" s="319">
        <v>-80.970605000000049</v>
      </c>
      <c r="K181" s="319">
        <v>-64.539995000000005</v>
      </c>
      <c r="L181" s="319">
        <v>-52.943730000000009</v>
      </c>
      <c r="M181" s="319">
        <v>-34.023523053508136</v>
      </c>
      <c r="N181" s="319">
        <v>-7292.3068300000014</v>
      </c>
      <c r="O181" s="319">
        <v>-5905.89498</v>
      </c>
      <c r="P181" s="319">
        <v>-3968.8263099999999</v>
      </c>
      <c r="Q181" s="319">
        <v>-1940.7738300000001</v>
      </c>
      <c r="R181" s="319">
        <v>-2875.5707000000002</v>
      </c>
      <c r="S181" s="319"/>
      <c r="T181" s="319"/>
      <c r="U181" s="319"/>
    </row>
    <row r="182" spans="1:21" hidden="1" outlineLevel="1">
      <c r="A182" s="321" t="s">
        <v>644</v>
      </c>
      <c r="B182" s="319"/>
      <c r="C182" s="334">
        <v>1450.532385</v>
      </c>
      <c r="D182" s="334">
        <v>836</v>
      </c>
      <c r="E182" s="334">
        <v>185.46658500000007</v>
      </c>
      <c r="F182" s="334">
        <v>-101.18255499999992</v>
      </c>
      <c r="G182" s="334">
        <v>-203.19117500000004</v>
      </c>
      <c r="H182" s="334">
        <v>-166.90506000000002</v>
      </c>
      <c r="I182" s="334">
        <v>-73.369150000000033</v>
      </c>
      <c r="J182" s="319">
        <v>-203.60089499999975</v>
      </c>
      <c r="K182" s="319">
        <v>-157.469965</v>
      </c>
      <c r="L182" s="319">
        <v>-126.02498999999999</v>
      </c>
      <c r="M182" s="319">
        <v>-74.648709999999994</v>
      </c>
      <c r="N182" s="319">
        <v>13917.934737200001</v>
      </c>
      <c r="O182" s="319">
        <v>11320.6406302</v>
      </c>
      <c r="P182" s="319">
        <v>7637.2083071000006</v>
      </c>
      <c r="Q182" s="319">
        <v>3629.9235298999993</v>
      </c>
      <c r="R182" s="319">
        <v>4964.7672576000004</v>
      </c>
      <c r="S182" s="319"/>
      <c r="T182" s="319"/>
      <c r="U182" s="319"/>
    </row>
    <row r="183" spans="1:21" hidden="1" outlineLevel="1">
      <c r="A183" s="321" t="s">
        <v>645</v>
      </c>
      <c r="B183" s="319"/>
      <c r="C183" s="334">
        <v>-191116.16061000002</v>
      </c>
      <c r="D183" s="334">
        <v>-95138</v>
      </c>
      <c r="E183" s="334">
        <v>-33083.966160000004</v>
      </c>
      <c r="F183" s="334">
        <v>-36421.889340000002</v>
      </c>
      <c r="G183" s="334">
        <v>-22309.46256</v>
      </c>
      <c r="H183" s="334">
        <v>-14156.908179999999</v>
      </c>
      <c r="I183" s="334">
        <v>-7187.9464000000007</v>
      </c>
      <c r="J183" s="319">
        <v>-31170.357840000001</v>
      </c>
      <c r="K183" s="319">
        <v>-24395.128835000003</v>
      </c>
      <c r="L183" s="319">
        <v>-17731.445759999999</v>
      </c>
      <c r="M183" s="319">
        <v>-9272.4899700000005</v>
      </c>
      <c r="N183" s="319">
        <v>-29598.953913895311</v>
      </c>
      <c r="O183" s="319">
        <v>-20946.522189380179</v>
      </c>
      <c r="P183" s="319">
        <v>-13914.320836591362</v>
      </c>
      <c r="Q183" s="319">
        <v>-6991.5921597106426</v>
      </c>
      <c r="R183" s="319">
        <v>-13940.907581139772</v>
      </c>
      <c r="S183" s="319">
        <v>-7798.820333379449</v>
      </c>
      <c r="T183" s="319">
        <v>-4923.0859876404766</v>
      </c>
      <c r="U183" s="319">
        <v>-2319.0713022693549</v>
      </c>
    </row>
    <row r="184" spans="1:21" hidden="1" outlineLevel="1">
      <c r="A184" s="323" t="s">
        <v>639</v>
      </c>
      <c r="B184" s="320"/>
      <c r="C184" s="365">
        <v>29283.811411266797</v>
      </c>
      <c r="D184" s="365">
        <v>20678</v>
      </c>
      <c r="E184" s="365">
        <v>8836.3691869738013</v>
      </c>
      <c r="F184" s="365">
        <v>54149.854660228993</v>
      </c>
      <c r="G184" s="365">
        <v>33467.027986486995</v>
      </c>
      <c r="H184" s="365">
        <v>22221.458941888006</v>
      </c>
      <c r="I184" s="365">
        <v>8442.5082949999996</v>
      </c>
      <c r="J184" s="320">
        <v>64158.411769466002</v>
      </c>
      <c r="K184" s="320">
        <v>46627.702157550004</v>
      </c>
      <c r="L184" s="320">
        <v>22417.513430810002</v>
      </c>
      <c r="M184" s="320">
        <v>15261.001029497791</v>
      </c>
      <c r="N184" s="320">
        <v>33563.353254214977</v>
      </c>
      <c r="O184" s="320">
        <v>18911.844197074999</v>
      </c>
      <c r="P184" s="320">
        <v>14597.040982307</v>
      </c>
      <c r="Q184" s="320">
        <v>9138.1314576909972</v>
      </c>
      <c r="R184" s="320">
        <v>5061.1808110659995</v>
      </c>
      <c r="S184" s="320">
        <v>1243.4796336779996</v>
      </c>
      <c r="T184" s="320">
        <v>722.290490116</v>
      </c>
      <c r="U184" s="320">
        <v>280.56575862599999</v>
      </c>
    </row>
    <row r="185" spans="1:21" hidden="1" outlineLevel="1">
      <c r="A185" s="321" t="s">
        <v>24</v>
      </c>
      <c r="B185" s="319"/>
      <c r="C185" s="334"/>
      <c r="D185" s="334"/>
      <c r="E185" s="334"/>
      <c r="F185" s="334"/>
      <c r="G185" s="334"/>
      <c r="H185" s="334"/>
      <c r="I185" s="334"/>
      <c r="J185" s="319"/>
      <c r="K185" s="319"/>
      <c r="L185" s="319"/>
      <c r="M185" s="319"/>
      <c r="N185" s="319"/>
      <c r="O185" s="319"/>
      <c r="P185" s="319"/>
      <c r="Q185" s="319"/>
      <c r="R185" s="319"/>
      <c r="S185" s="319"/>
      <c r="T185" s="319"/>
      <c r="U185" s="319"/>
    </row>
    <row r="186" spans="1:21" hidden="1" outlineLevel="1">
      <c r="A186" s="321" t="s">
        <v>26</v>
      </c>
      <c r="B186" s="319"/>
      <c r="C186" s="334">
        <v>186337.84746220926</v>
      </c>
      <c r="D186" s="334">
        <v>131324</v>
      </c>
      <c r="E186" s="334">
        <v>62727.188892086757</v>
      </c>
      <c r="F186" s="334">
        <v>188599.88039385158</v>
      </c>
      <c r="G186" s="334">
        <v>125808.0789267324</v>
      </c>
      <c r="H186" s="334">
        <v>81401.728455099554</v>
      </c>
      <c r="I186" s="334">
        <v>38689.379261065762</v>
      </c>
      <c r="J186" s="319">
        <v>204072.4631065313</v>
      </c>
      <c r="K186" s="319">
        <v>128733.29366872736</v>
      </c>
      <c r="L186" s="319">
        <v>90010.725630014043</v>
      </c>
      <c r="M186" s="319">
        <v>49298.690222388417</v>
      </c>
      <c r="N186" s="319">
        <v>183903.66417734601</v>
      </c>
      <c r="O186" s="319">
        <v>131785.04282982057</v>
      </c>
      <c r="P186" s="319">
        <v>80969.33445822986</v>
      </c>
      <c r="Q186" s="319">
        <v>41866.953055777129</v>
      </c>
      <c r="R186" s="319">
        <v>80998.511744169606</v>
      </c>
      <c r="S186" s="319">
        <v>47921.329059609932</v>
      </c>
      <c r="T186" s="319">
        <v>31104.875846498995</v>
      </c>
      <c r="U186" s="319">
        <v>17163.008369125921</v>
      </c>
    </row>
    <row r="187" spans="1:21" hidden="1" outlineLevel="1">
      <c r="A187" s="321" t="s">
        <v>28</v>
      </c>
      <c r="B187" s="319"/>
      <c r="C187" s="334"/>
      <c r="D187" s="334"/>
      <c r="E187" s="334"/>
      <c r="F187" s="334"/>
      <c r="G187" s="334"/>
      <c r="H187" s="334"/>
      <c r="I187" s="334"/>
      <c r="J187" s="319"/>
      <c r="K187" s="319"/>
      <c r="L187" s="319"/>
      <c r="M187" s="319"/>
      <c r="N187" s="319"/>
      <c r="O187" s="319"/>
      <c r="P187" s="319"/>
      <c r="Q187" s="319"/>
      <c r="R187" s="319"/>
      <c r="S187" s="319"/>
      <c r="T187" s="319"/>
      <c r="U187" s="319"/>
    </row>
    <row r="188" spans="1:21" hidden="1" outlineLevel="1">
      <c r="A188" s="321" t="s">
        <v>30</v>
      </c>
      <c r="B188" s="319"/>
      <c r="C188" s="334"/>
      <c r="D188" s="334"/>
      <c r="E188" s="334"/>
      <c r="F188" s="334"/>
      <c r="G188" s="334"/>
      <c r="H188" s="334"/>
      <c r="I188" s="334"/>
      <c r="J188" s="319"/>
      <c r="K188" s="319"/>
      <c r="L188" s="319"/>
      <c r="M188" s="319"/>
      <c r="N188" s="319"/>
      <c r="O188" s="319"/>
      <c r="P188" s="319"/>
      <c r="Q188" s="319"/>
      <c r="R188" s="319"/>
      <c r="S188" s="319"/>
      <c r="T188" s="319"/>
      <c r="U188" s="319"/>
    </row>
    <row r="189" spans="1:21" ht="23.25" hidden="1" outlineLevel="1">
      <c r="A189" s="321" t="s">
        <v>640</v>
      </c>
      <c r="B189" s="319"/>
      <c r="C189" s="334"/>
      <c r="D189" s="334"/>
      <c r="E189" s="334"/>
      <c r="F189" s="334"/>
      <c r="G189" s="334"/>
      <c r="H189" s="334"/>
      <c r="I189" s="334"/>
      <c r="J189" s="319"/>
      <c r="K189" s="319"/>
      <c r="L189" s="319"/>
      <c r="M189" s="319"/>
      <c r="N189" s="319"/>
      <c r="O189" s="319"/>
      <c r="P189" s="319"/>
      <c r="Q189" s="319"/>
      <c r="R189" s="319"/>
      <c r="S189" s="319"/>
      <c r="T189" s="319"/>
      <c r="U189" s="319"/>
    </row>
    <row r="190" spans="1:21" hidden="1" outlineLevel="1">
      <c r="A190" s="324" t="s">
        <v>649</v>
      </c>
      <c r="B190" s="325"/>
      <c r="C190" s="334"/>
      <c r="D190" s="334"/>
      <c r="E190" s="334"/>
      <c r="F190" s="334">
        <v>135</v>
      </c>
      <c r="G190" s="334">
        <v>135</v>
      </c>
      <c r="H190" s="334">
        <v>135</v>
      </c>
      <c r="I190" s="334">
        <v>135</v>
      </c>
      <c r="J190" s="319">
        <v>-3475</v>
      </c>
      <c r="K190" s="319">
        <v>525</v>
      </c>
      <c r="L190" s="319">
        <v>525</v>
      </c>
      <c r="M190" s="319"/>
      <c r="N190" s="319">
        <v>902.57351633564997</v>
      </c>
      <c r="O190" s="319">
        <v>457.90430855326991</v>
      </c>
      <c r="P190" s="319">
        <v>534.30079891460014</v>
      </c>
      <c r="Q190" s="319">
        <v>502.32918170299001</v>
      </c>
      <c r="R190" s="319">
        <v>-840.75372807679969</v>
      </c>
      <c r="S190" s="319">
        <v>94.823298657200013</v>
      </c>
      <c r="T190" s="319">
        <v>94.823298657200013</v>
      </c>
      <c r="U190" s="319">
        <v>94.687121300000015</v>
      </c>
    </row>
    <row r="191" spans="1:21" ht="23.25" hidden="1" outlineLevel="1">
      <c r="A191" s="367" t="s">
        <v>739</v>
      </c>
      <c r="B191" s="325"/>
      <c r="C191" s="334"/>
      <c r="D191" s="334"/>
      <c r="E191" s="334"/>
      <c r="F191" s="334"/>
      <c r="G191" s="334"/>
      <c r="H191" s="334"/>
      <c r="I191" s="334"/>
      <c r="J191" s="319"/>
      <c r="K191" s="319"/>
      <c r="L191" s="319"/>
      <c r="M191" s="319"/>
      <c r="N191" s="319"/>
      <c r="O191" s="319"/>
      <c r="P191" s="319"/>
      <c r="Q191" s="319"/>
      <c r="R191" s="319"/>
      <c r="S191" s="319"/>
      <c r="T191" s="319"/>
      <c r="U191" s="319"/>
    </row>
    <row r="192" spans="1:21" hidden="1" outlineLevel="1">
      <c r="A192" s="326" t="s">
        <v>646</v>
      </c>
      <c r="B192" s="320"/>
      <c r="C192" s="365">
        <v>266929.01769347611</v>
      </c>
      <c r="D192" s="365">
        <v>185158</v>
      </c>
      <c r="E192" s="365">
        <v>87340.392654060561</v>
      </c>
      <c r="F192" s="365">
        <v>295097.96271408058</v>
      </c>
      <c r="G192" s="365">
        <v>197042.24163821939</v>
      </c>
      <c r="H192" s="365">
        <v>128144.41433198756</v>
      </c>
      <c r="I192" s="365">
        <v>60755.104946065752</v>
      </c>
      <c r="J192" s="320">
        <v>302942.49077599728</v>
      </c>
      <c r="K192" s="320">
        <v>203667.57197627737</v>
      </c>
      <c r="L192" s="320">
        <v>130941.32256582406</v>
      </c>
      <c r="M192" s="320">
        <v>72998.422130518113</v>
      </c>
      <c r="N192" s="320">
        <v>254098.54483098732</v>
      </c>
      <c r="O192" s="320">
        <v>177346.04790396563</v>
      </c>
      <c r="P192" s="320">
        <v>113413.02088572411</v>
      </c>
      <c r="Q192" s="320">
        <v>60278.73022602647</v>
      </c>
      <c r="R192" s="320">
        <v>100437.78503122204</v>
      </c>
      <c r="S192" s="320">
        <v>56422.589173562679</v>
      </c>
      <c r="T192" s="320">
        <v>36280.308647027712</v>
      </c>
      <c r="U192" s="320">
        <v>19528.082064763566</v>
      </c>
    </row>
    <row r="193" spans="1:21" ht="34.5" hidden="1" outlineLevel="1">
      <c r="A193" s="321" t="s">
        <v>34</v>
      </c>
      <c r="B193" s="319"/>
      <c r="C193" s="334">
        <v>13468.569460000277</v>
      </c>
      <c r="D193" s="334">
        <v>9948</v>
      </c>
      <c r="E193" s="334">
        <v>1468.2984600002765</v>
      </c>
      <c r="F193" s="334">
        <v>2249.5508999999984</v>
      </c>
      <c r="G193" s="334">
        <v>-2454.7832300000023</v>
      </c>
      <c r="H193" s="334">
        <v>-4599.4022200000009</v>
      </c>
      <c r="I193" s="334">
        <v>-3423.522870000003</v>
      </c>
      <c r="J193" s="319">
        <v>-1773.4322799999834</v>
      </c>
      <c r="K193" s="319">
        <v>450.41003000000302</v>
      </c>
      <c r="L193" s="319">
        <v>-736.44405000000404</v>
      </c>
      <c r="M193" s="319">
        <v>2702.2230399999994</v>
      </c>
      <c r="N193" s="319">
        <v>10080.810800500367</v>
      </c>
      <c r="O193" s="319">
        <v>-4178.3498519996283</v>
      </c>
      <c r="P193" s="319">
        <v>10508.611013999996</v>
      </c>
      <c r="Q193" s="319">
        <v>1849.1168640000003</v>
      </c>
      <c r="R193" s="319">
        <v>-12940.939401800002</v>
      </c>
      <c r="S193" s="319">
        <v>-757.0707599999995</v>
      </c>
      <c r="T193" s="319">
        <v>-246.97109999999961</v>
      </c>
      <c r="U193" s="319">
        <v>711.55723000000023</v>
      </c>
    </row>
    <row r="194" spans="1:21" ht="23.25" hidden="1" outlineLevel="1">
      <c r="A194" s="321" t="s">
        <v>600</v>
      </c>
      <c r="B194" s="325"/>
      <c r="C194" s="334"/>
      <c r="D194" s="334"/>
      <c r="E194" s="334"/>
      <c r="F194" s="334"/>
      <c r="G194" s="334"/>
      <c r="H194" s="334"/>
      <c r="I194" s="334"/>
      <c r="J194" s="319"/>
      <c r="K194" s="319"/>
      <c r="L194" s="319"/>
      <c r="M194" s="319"/>
      <c r="N194" s="319"/>
      <c r="O194" s="319"/>
      <c r="P194" s="319"/>
      <c r="Q194" s="319"/>
      <c r="R194" s="319"/>
      <c r="S194" s="319"/>
      <c r="T194" s="319"/>
      <c r="U194" s="319"/>
    </row>
    <row r="195" spans="1:21" hidden="1" outlineLevel="1">
      <c r="A195" s="321" t="s">
        <v>36</v>
      </c>
      <c r="B195" s="319"/>
      <c r="C195" s="334">
        <v>-87538.560124200012</v>
      </c>
      <c r="D195" s="334">
        <v>-63175</v>
      </c>
      <c r="E195" s="334">
        <v>-30163.112699999998</v>
      </c>
      <c r="F195" s="334">
        <v>-82856.127310862474</v>
      </c>
      <c r="G195" s="334">
        <v>-67607.656150862458</v>
      </c>
      <c r="H195" s="334">
        <v>-43021.466864844027</v>
      </c>
      <c r="I195" s="334">
        <v>-24782.254704844021</v>
      </c>
      <c r="J195" s="319">
        <v>-69628.081000000006</v>
      </c>
      <c r="K195" s="319">
        <v>-48515.918730000005</v>
      </c>
      <c r="L195" s="319">
        <v>-33887.911370000002</v>
      </c>
      <c r="M195" s="319">
        <v>-18642.923190000005</v>
      </c>
      <c r="N195" s="319">
        <v>-66700.849732000002</v>
      </c>
      <c r="O195" s="319">
        <v>-50060.640311999996</v>
      </c>
      <c r="P195" s="319">
        <v>-32871.7290058</v>
      </c>
      <c r="Q195" s="319">
        <v>-17284.705691032395</v>
      </c>
      <c r="R195" s="319">
        <v>-31883.087714099998</v>
      </c>
      <c r="S195" s="319">
        <v>-18534.19065</v>
      </c>
      <c r="T195" s="319">
        <v>-11950.117620000001</v>
      </c>
      <c r="U195" s="319">
        <v>-5993.721739999999</v>
      </c>
    </row>
    <row r="196" spans="1:21" hidden="1" outlineLevel="1">
      <c r="A196" s="321" t="s">
        <v>38</v>
      </c>
      <c r="B196" s="319"/>
      <c r="C196" s="334"/>
      <c r="D196" s="334"/>
      <c r="E196" s="334"/>
      <c r="F196" s="334">
        <v>-8806.251320000003</v>
      </c>
      <c r="G196" s="334">
        <v>-6329.9515500000007</v>
      </c>
      <c r="H196" s="334">
        <v>-4209.7448100000001</v>
      </c>
      <c r="I196" s="334">
        <v>-1991.7666100000001</v>
      </c>
      <c r="J196" s="319">
        <v>-6276.5478199999998</v>
      </c>
      <c r="K196" s="319">
        <v>-4492.5989899999995</v>
      </c>
      <c r="L196" s="319">
        <v>-2356.5321099999996</v>
      </c>
      <c r="M196" s="319">
        <v>-1141.73434</v>
      </c>
      <c r="N196" s="319">
        <v>-5829.3889420000005</v>
      </c>
      <c r="O196" s="319">
        <v>-4028.6765220000002</v>
      </c>
      <c r="P196" s="319">
        <v>-2703.3118219999997</v>
      </c>
      <c r="Q196" s="319">
        <v>-1413.3135075999999</v>
      </c>
      <c r="R196" s="319">
        <v>-4646.0287068999996</v>
      </c>
      <c r="S196" s="319">
        <v>-3151.7520499999996</v>
      </c>
      <c r="T196" s="319">
        <v>-2093.4979099999996</v>
      </c>
      <c r="U196" s="319">
        <v>-1040.8564899999999</v>
      </c>
    </row>
    <row r="197" spans="1:21" hidden="1" outlineLevel="1">
      <c r="A197" s="321" t="s">
        <v>647</v>
      </c>
      <c r="B197" s="319"/>
      <c r="C197" s="334">
        <v>13690.472999594</v>
      </c>
      <c r="D197" s="334">
        <v>9415</v>
      </c>
      <c r="E197" s="334">
        <v>7158.252334275001</v>
      </c>
      <c r="F197" s="334">
        <v>8147.1893030569991</v>
      </c>
      <c r="G197" s="334">
        <v>6591.2192765170003</v>
      </c>
      <c r="H197" s="334">
        <v>6652.2265024849994</v>
      </c>
      <c r="I197" s="334">
        <v>6426.1076342559991</v>
      </c>
      <c r="J197" s="319">
        <v>-10484.37935046637</v>
      </c>
      <c r="K197" s="319">
        <v>-5699.5069055803697</v>
      </c>
      <c r="L197" s="319">
        <v>-3981.7615039693696</v>
      </c>
      <c r="M197" s="319">
        <v>-2319.4721957930296</v>
      </c>
      <c r="N197" s="319">
        <v>-3617.3292493643203</v>
      </c>
      <c r="O197" s="319">
        <v>-2125.8928701058526</v>
      </c>
      <c r="P197" s="319">
        <v>-1087.6587634637219</v>
      </c>
      <c r="Q197" s="319">
        <v>21.589498438222567</v>
      </c>
      <c r="R197" s="319">
        <v>-8582.6527318398785</v>
      </c>
      <c r="S197" s="319">
        <v>-5724.3411566428549</v>
      </c>
      <c r="T197" s="319">
        <v>-4100.2629658655351</v>
      </c>
      <c r="U197" s="319">
        <v>-2018.7031029754733</v>
      </c>
    </row>
    <row r="198" spans="1:21" hidden="1" outlineLevel="1">
      <c r="A198" s="326" t="s">
        <v>648</v>
      </c>
      <c r="B198" s="320"/>
      <c r="C198" s="365">
        <v>206549</v>
      </c>
      <c r="D198" s="365">
        <v>141346</v>
      </c>
      <c r="E198" s="365">
        <v>65803.830748335837</v>
      </c>
      <c r="F198" s="365">
        <v>213832.32428627508</v>
      </c>
      <c r="G198" s="365">
        <v>127241.06998387392</v>
      </c>
      <c r="H198" s="365">
        <v>82966.026939628529</v>
      </c>
      <c r="I198" s="365">
        <v>36983.66839547774</v>
      </c>
      <c r="J198" s="320">
        <v>214780.05032553093</v>
      </c>
      <c r="K198" s="320">
        <v>145409.95738069699</v>
      </c>
      <c r="L198" s="320">
        <v>89978.673531854671</v>
      </c>
      <c r="M198" s="320">
        <v>53596.515444725075</v>
      </c>
      <c r="N198" s="320">
        <v>188031.78770812339</v>
      </c>
      <c r="O198" s="320">
        <v>116952.48834786017</v>
      </c>
      <c r="P198" s="320">
        <v>87258.932308460353</v>
      </c>
      <c r="Q198" s="320">
        <v>43451.417389832306</v>
      </c>
      <c r="R198" s="320">
        <v>42385.076476582173</v>
      </c>
      <c r="S198" s="320">
        <v>28255.234556919822</v>
      </c>
      <c r="T198" s="320">
        <v>17889.459051162183</v>
      </c>
      <c r="U198" s="320">
        <v>11186.357961788093</v>
      </c>
    </row>
    <row r="199" spans="1:21" hidden="1" outlineLevel="1">
      <c r="A199" s="327" t="s">
        <v>381</v>
      </c>
      <c r="B199" s="319"/>
      <c r="C199" s="334">
        <v>-13951.745159999999</v>
      </c>
      <c r="D199" s="334">
        <v>-9069</v>
      </c>
      <c r="E199" s="334">
        <v>-4332.5514000000003</v>
      </c>
      <c r="F199" s="334">
        <v>-17159.690050000001</v>
      </c>
      <c r="G199" s="334">
        <v>-12378.013099999998</v>
      </c>
      <c r="H199" s="334">
        <v>-8038.0269100000005</v>
      </c>
      <c r="I199" s="334">
        <v>-3802.2609899999998</v>
      </c>
      <c r="J199" s="319">
        <v>-7442.3355799999999</v>
      </c>
      <c r="K199" s="319">
        <v>-5406.8237499999996</v>
      </c>
      <c r="L199" s="319">
        <v>-3441.6187999999997</v>
      </c>
      <c r="M199" s="319">
        <v>-1589.41804</v>
      </c>
      <c r="N199" s="319">
        <v>-10681.402196699999</v>
      </c>
      <c r="O199" s="319">
        <v>-6464.3278699999992</v>
      </c>
      <c r="P199" s="319">
        <v>-4381.1557999999995</v>
      </c>
      <c r="Q199" s="319">
        <v>-2180.6950999999999</v>
      </c>
      <c r="R199" s="319">
        <v>-2494.6586135000002</v>
      </c>
      <c r="S199" s="319">
        <v>-1668.44875</v>
      </c>
      <c r="T199" s="319">
        <v>-1043.1697399999998</v>
      </c>
      <c r="U199" s="319">
        <v>-400.28057000000007</v>
      </c>
    </row>
    <row r="200" spans="1:21" hidden="1" outlineLevel="1">
      <c r="A200" s="328" t="s">
        <v>45</v>
      </c>
      <c r="B200" s="329"/>
      <c r="C200" s="366">
        <v>192597</v>
      </c>
      <c r="D200" s="366">
        <v>132277</v>
      </c>
      <c r="E200" s="366">
        <v>61471.27934833584</v>
      </c>
      <c r="F200" s="366">
        <v>196672.63423627507</v>
      </c>
      <c r="G200" s="366">
        <v>114863.05688387393</v>
      </c>
      <c r="H200" s="366">
        <v>74928.000029628529</v>
      </c>
      <c r="I200" s="366">
        <v>33181.407405477737</v>
      </c>
      <c r="J200" s="329">
        <v>207337.71474553092</v>
      </c>
      <c r="K200" s="329">
        <v>140003.13363069698</v>
      </c>
      <c r="L200" s="329">
        <v>86537.054731854674</v>
      </c>
      <c r="M200" s="329">
        <v>52007.097404725078</v>
      </c>
      <c r="N200" s="329">
        <v>177350.3855114234</v>
      </c>
      <c r="O200" s="329">
        <v>110488.16047786018</v>
      </c>
      <c r="P200" s="329">
        <v>82877.77650846036</v>
      </c>
      <c r="Q200" s="329">
        <v>41270.722289832309</v>
      </c>
      <c r="R200" s="329">
        <v>39890.41786308217</v>
      </c>
      <c r="S200" s="329">
        <v>26586.785806919823</v>
      </c>
      <c r="T200" s="329">
        <v>16846.289311162182</v>
      </c>
      <c r="U200" s="329">
        <v>10786.077391788092</v>
      </c>
    </row>
    <row r="201" spans="1:21" hidden="1" outlineLevel="1">
      <c r="A201" s="368" t="s">
        <v>732</v>
      </c>
    </row>
    <row r="202" spans="1:21" hidden="1" outlineLevel="1"/>
    <row r="203" spans="1:21" hidden="1" outlineLevel="1"/>
    <row r="204" spans="1:21" ht="15" collapsed="1">
      <c r="A204" s="331" t="s">
        <v>659</v>
      </c>
      <c r="B204" s="318"/>
      <c r="C204" s="318"/>
      <c r="D204" s="318"/>
      <c r="E204" s="318"/>
      <c r="F204" s="318"/>
      <c r="G204" s="318"/>
      <c r="H204" s="318"/>
      <c r="I204" s="318"/>
    </row>
    <row r="205" spans="1:21" ht="15" hidden="1" outlineLevel="1">
      <c r="A205" s="5" t="s">
        <v>53</v>
      </c>
      <c r="B205" s="6" t="s">
        <v>54</v>
      </c>
      <c r="C205" s="148"/>
      <c r="D205" s="148"/>
      <c r="E205" s="148"/>
      <c r="F205" s="148"/>
      <c r="G205" s="148"/>
      <c r="H205" s="148"/>
      <c r="I205" s="148"/>
    </row>
    <row r="206" spans="1:21" ht="15" hidden="1" outlineLevel="1">
      <c r="A206" s="31" t="s">
        <v>651</v>
      </c>
      <c r="B206" s="31" t="s">
        <v>650</v>
      </c>
      <c r="C206" s="149" t="s">
        <v>738</v>
      </c>
      <c r="D206" s="236" t="s">
        <v>730</v>
      </c>
      <c r="E206" s="236" t="s">
        <v>695</v>
      </c>
      <c r="F206" s="236" t="s">
        <v>694</v>
      </c>
      <c r="G206" s="236" t="s">
        <v>686</v>
      </c>
      <c r="H206" s="236" t="s">
        <v>684</v>
      </c>
      <c r="I206" s="236" t="s">
        <v>673</v>
      </c>
      <c r="J206" s="236" t="s">
        <v>662</v>
      </c>
      <c r="K206" s="236" t="s">
        <v>586</v>
      </c>
      <c r="L206" s="236" t="s">
        <v>583</v>
      </c>
      <c r="M206" s="236" t="s">
        <v>578</v>
      </c>
      <c r="N206" s="236" t="s">
        <v>566</v>
      </c>
      <c r="O206" s="236" t="s">
        <v>565</v>
      </c>
      <c r="P206" s="236" t="s">
        <v>550</v>
      </c>
      <c r="Q206" s="236" t="s">
        <v>538</v>
      </c>
      <c r="R206" s="236" t="s">
        <v>520</v>
      </c>
      <c r="S206" s="236" t="s">
        <v>478</v>
      </c>
      <c r="T206" s="236" t="s">
        <v>550</v>
      </c>
      <c r="U206" s="236" t="s">
        <v>429</v>
      </c>
    </row>
    <row r="207" spans="1:21" hidden="1" outlineLevel="1">
      <c r="A207" s="323" t="s">
        <v>70</v>
      </c>
      <c r="B207" s="320"/>
      <c r="C207" s="365">
        <v>18151.358820000052</v>
      </c>
      <c r="D207" s="365">
        <v>17379.165424999999</v>
      </c>
      <c r="E207" s="365">
        <v>15776.834575000001</v>
      </c>
      <c r="F207" s="365">
        <v>14581.092934999986</v>
      </c>
      <c r="G207" s="365">
        <v>13245.90778999999</v>
      </c>
      <c r="H207" s="365">
        <v>10898.009545000012</v>
      </c>
      <c r="I207" s="365">
        <v>13488.217389999994</v>
      </c>
      <c r="J207" s="320">
        <v>10405.039749999989</v>
      </c>
      <c r="K207" s="320">
        <v>9793.4926449999948</v>
      </c>
      <c r="L207" s="320">
        <v>9549.3712437968807</v>
      </c>
      <c r="M207" s="320">
        <v>8438.7122612031253</v>
      </c>
      <c r="N207" s="320">
        <v>9537.6973145738593</v>
      </c>
      <c r="O207" s="320">
        <v>8878.9119222441805</v>
      </c>
      <c r="P207" s="320">
        <v>8541.0281154172881</v>
      </c>
      <c r="Q207" s="320">
        <v>8771.3165308553544</v>
      </c>
      <c r="R207" s="320">
        <v>8055.8890224456873</v>
      </c>
      <c r="S207" s="320">
        <v>2804.6381698620298</v>
      </c>
      <c r="T207" s="320">
        <v>2368.4981960438759</v>
      </c>
      <c r="U207" s="320">
        <v>1989.8208157116455</v>
      </c>
    </row>
    <row r="208" spans="1:21" hidden="1" outlineLevel="1">
      <c r="A208" s="321" t="s">
        <v>642</v>
      </c>
      <c r="B208" s="319"/>
      <c r="C208" s="334">
        <v>113971.64959000007</v>
      </c>
      <c r="D208" s="334">
        <v>79134.186849999998</v>
      </c>
      <c r="E208" s="334">
        <v>48824.813150000002</v>
      </c>
      <c r="F208" s="334">
        <v>28644.700409999998</v>
      </c>
      <c r="G208" s="334">
        <v>21455.764829999993</v>
      </c>
      <c r="H208" s="334">
        <v>17986.765490000005</v>
      </c>
      <c r="I208" s="334">
        <v>20772.528009999995</v>
      </c>
      <c r="J208" s="319">
        <v>17242.830294999978</v>
      </c>
      <c r="K208" s="319">
        <v>16500.216959999998</v>
      </c>
      <c r="L208" s="319">
        <v>18078.623520743367</v>
      </c>
      <c r="M208" s="319">
        <v>17819.874464256634</v>
      </c>
      <c r="N208" s="319">
        <v>16979.246782088994</v>
      </c>
      <c r="O208" s="319">
        <v>14164.749621932995</v>
      </c>
      <c r="P208" s="319">
        <v>13484.524495098003</v>
      </c>
      <c r="Q208" s="319">
        <v>14073.758990665998</v>
      </c>
      <c r="R208" s="319">
        <v>12108.77971260601</v>
      </c>
      <c r="S208" s="319">
        <v>5680.3725156010023</v>
      </c>
      <c r="T208" s="319">
        <v>4972.5128814149975</v>
      </c>
      <c r="U208" s="319">
        <v>4308.8921179810004</v>
      </c>
    </row>
    <row r="209" spans="1:21" hidden="1" outlineLevel="1">
      <c r="A209" s="321" t="s">
        <v>643</v>
      </c>
      <c r="B209" s="319"/>
      <c r="C209" s="334">
        <v>-456.66254499999991</v>
      </c>
      <c r="D209" s="334">
        <v>-351.52100000000002</v>
      </c>
      <c r="E209" s="334">
        <v>-149.47899999999998</v>
      </c>
      <c r="F209" s="334">
        <v>-53.189314999999993</v>
      </c>
      <c r="G209" s="334">
        <v>-21.016545000000015</v>
      </c>
      <c r="H209" s="334">
        <v>-26.258254999999991</v>
      </c>
      <c r="I209" s="334">
        <v>-22.995070000000005</v>
      </c>
      <c r="J209" s="319">
        <v>-16.430610000000044</v>
      </c>
      <c r="K209" s="319">
        <v>-11.596264999999995</v>
      </c>
      <c r="L209" s="319">
        <v>-18.920206946491874</v>
      </c>
      <c r="M209" s="319">
        <v>-34.023523053508136</v>
      </c>
      <c r="N209" s="319">
        <v>-1386.4118500000013</v>
      </c>
      <c r="O209" s="319">
        <v>-1937.0686700000001</v>
      </c>
      <c r="P209" s="319">
        <v>-2028.0524799999998</v>
      </c>
      <c r="Q209" s="319">
        <v>-1940.7738300000001</v>
      </c>
      <c r="R209" s="319">
        <v>-2875.5707000000002</v>
      </c>
      <c r="S209" s="319"/>
      <c r="T209" s="319"/>
      <c r="U209" s="319"/>
    </row>
    <row r="210" spans="1:21" hidden="1" outlineLevel="1">
      <c r="A210" s="321" t="s">
        <v>644</v>
      </c>
      <c r="B210" s="319"/>
      <c r="C210" s="334">
        <v>614.53238499999998</v>
      </c>
      <c r="D210" s="334">
        <v>650.53341499999988</v>
      </c>
      <c r="E210" s="334">
        <v>185.46658500000007</v>
      </c>
      <c r="F210" s="334">
        <v>102.00862000000012</v>
      </c>
      <c r="G210" s="334">
        <v>-36.286115000000024</v>
      </c>
      <c r="H210" s="334">
        <v>-93.535909999999987</v>
      </c>
      <c r="I210" s="334">
        <v>-73.369150000000033</v>
      </c>
      <c r="J210" s="319">
        <v>-46.130929999999751</v>
      </c>
      <c r="K210" s="319">
        <v>-31.444975000000014</v>
      </c>
      <c r="L210" s="319">
        <v>-51.376279999999994</v>
      </c>
      <c r="M210" s="319">
        <v>-74.648709999999994</v>
      </c>
      <c r="N210" s="319">
        <v>2597.2941070000015</v>
      </c>
      <c r="O210" s="319">
        <v>3683.4323230999989</v>
      </c>
      <c r="P210" s="319">
        <v>4007.2847772000014</v>
      </c>
      <c r="Q210" s="319">
        <v>3629.9235298999993</v>
      </c>
      <c r="R210" s="319">
        <v>4964.7672576000004</v>
      </c>
      <c r="S210" s="319"/>
      <c r="T210" s="319"/>
      <c r="U210" s="319"/>
    </row>
    <row r="211" spans="1:21" hidden="1" outlineLevel="1">
      <c r="A211" s="321" t="s">
        <v>645</v>
      </c>
      <c r="B211" s="319"/>
      <c r="C211" s="334">
        <v>-95978.160610000021</v>
      </c>
      <c r="D211" s="334">
        <v>-62054.033839999996</v>
      </c>
      <c r="E211" s="334">
        <v>-33083.966160000004</v>
      </c>
      <c r="F211" s="334">
        <v>-14112.426780000002</v>
      </c>
      <c r="G211" s="334">
        <v>-8152.5543800000014</v>
      </c>
      <c r="H211" s="334">
        <v>-6968.9617799999978</v>
      </c>
      <c r="I211" s="334">
        <v>-7187.9464000000007</v>
      </c>
      <c r="J211" s="319">
        <v>-6775.2290049999974</v>
      </c>
      <c r="K211" s="319">
        <v>-6663.6830750000045</v>
      </c>
      <c r="L211" s="319">
        <v>-8458.9557899999982</v>
      </c>
      <c r="M211" s="319">
        <v>-9272.4899700000005</v>
      </c>
      <c r="N211" s="319">
        <v>-8652.4317245151324</v>
      </c>
      <c r="O211" s="319">
        <v>-7032.2013527888175</v>
      </c>
      <c r="P211" s="319">
        <v>-6922.7286768807189</v>
      </c>
      <c r="Q211" s="319">
        <v>-6991.5921597106426</v>
      </c>
      <c r="R211" s="319">
        <v>-6142.0872477603234</v>
      </c>
      <c r="S211" s="319">
        <v>-2875.7343457389725</v>
      </c>
      <c r="T211" s="319">
        <v>-2604.0146853711217</v>
      </c>
      <c r="U211" s="319">
        <v>-2319.0713022693549</v>
      </c>
    </row>
    <row r="212" spans="1:21" hidden="1" outlineLevel="1">
      <c r="A212" s="323" t="s">
        <v>639</v>
      </c>
      <c r="B212" s="320"/>
      <c r="C212" s="365">
        <v>8605.8114112667972</v>
      </c>
      <c r="D212" s="365">
        <v>11841.630813026199</v>
      </c>
      <c r="E212" s="365">
        <v>8836.3691869738013</v>
      </c>
      <c r="F212" s="365">
        <v>20682.826673741998</v>
      </c>
      <c r="G212" s="365">
        <v>11245.569044598989</v>
      </c>
      <c r="H212" s="365">
        <v>13778.950646888006</v>
      </c>
      <c r="I212" s="365">
        <v>8442.5082949999996</v>
      </c>
      <c r="J212" s="320">
        <v>17530.709611915998</v>
      </c>
      <c r="K212" s="320">
        <v>24210.188726740002</v>
      </c>
      <c r="L212" s="320">
        <v>7156.5124013122113</v>
      </c>
      <c r="M212" s="320">
        <v>15261.001029497791</v>
      </c>
      <c r="N212" s="320">
        <v>14651.509057139978</v>
      </c>
      <c r="O212" s="320">
        <v>4314.8032147679987</v>
      </c>
      <c r="P212" s="320">
        <v>5458.9095246160032</v>
      </c>
      <c r="Q212" s="320">
        <v>9138.1314576909972</v>
      </c>
      <c r="R212" s="320">
        <v>3817.7011773879999</v>
      </c>
      <c r="S212" s="320">
        <v>521.18914356199957</v>
      </c>
      <c r="T212" s="320">
        <v>441.72473149000001</v>
      </c>
      <c r="U212" s="320">
        <v>280.56575862599999</v>
      </c>
    </row>
    <row r="213" spans="1:21" hidden="1" outlineLevel="1">
      <c r="A213" s="321" t="s">
        <v>24</v>
      </c>
      <c r="B213" s="319"/>
      <c r="C213" s="334"/>
      <c r="D213" s="334"/>
      <c r="E213" s="334"/>
      <c r="F213" s="334"/>
      <c r="G213" s="334"/>
      <c r="H213" s="334"/>
      <c r="I213" s="334"/>
      <c r="J213" s="319"/>
      <c r="K213" s="319"/>
      <c r="L213" s="319"/>
      <c r="M213" s="319"/>
      <c r="N213" s="319"/>
      <c r="O213" s="319"/>
      <c r="P213" s="319"/>
      <c r="Q213" s="319"/>
      <c r="R213" s="319"/>
      <c r="S213" s="319"/>
      <c r="T213" s="319"/>
      <c r="U213" s="319"/>
    </row>
    <row r="214" spans="1:21" hidden="1" outlineLevel="1">
      <c r="A214" s="321" t="s">
        <v>26</v>
      </c>
      <c r="B214" s="319"/>
      <c r="C214" s="334">
        <v>55013.847462209262</v>
      </c>
      <c r="D214" s="334">
        <v>68596.811107913236</v>
      </c>
      <c r="E214" s="334">
        <v>62727.188892086757</v>
      </c>
      <c r="F214" s="334">
        <v>62791.801467119178</v>
      </c>
      <c r="G214" s="334">
        <v>44406.350471632846</v>
      </c>
      <c r="H214" s="334">
        <v>42712.349194033792</v>
      </c>
      <c r="I214" s="334">
        <v>38689.379261065762</v>
      </c>
      <c r="J214" s="319">
        <v>75339.169437803939</v>
      </c>
      <c r="K214" s="319">
        <v>38722.568038713318</v>
      </c>
      <c r="L214" s="319">
        <v>40712.035407625626</v>
      </c>
      <c r="M214" s="319">
        <v>49298.690222388417</v>
      </c>
      <c r="N214" s="319">
        <v>52118.621347525448</v>
      </c>
      <c r="O214" s="319">
        <v>50815.708371590707</v>
      </c>
      <c r="P214" s="319">
        <v>39102.381402452731</v>
      </c>
      <c r="Q214" s="319">
        <v>41866.953055777129</v>
      </c>
      <c r="R214" s="319">
        <v>33077.182684559673</v>
      </c>
      <c r="S214" s="319">
        <v>16816.453213110937</v>
      </c>
      <c r="T214" s="319">
        <v>13941.867477373075</v>
      </c>
      <c r="U214" s="319">
        <v>17163.008369125921</v>
      </c>
    </row>
    <row r="215" spans="1:21" hidden="1" outlineLevel="1">
      <c r="A215" s="321" t="s">
        <v>28</v>
      </c>
      <c r="B215" s="319"/>
      <c r="C215" s="334"/>
      <c r="D215" s="334"/>
      <c r="E215" s="334"/>
      <c r="F215" s="334"/>
      <c r="G215" s="334"/>
      <c r="H215" s="334"/>
      <c r="I215" s="334"/>
      <c r="J215" s="319"/>
      <c r="K215" s="319"/>
      <c r="L215" s="319"/>
      <c r="M215" s="319"/>
      <c r="N215" s="319"/>
      <c r="O215" s="319"/>
      <c r="P215" s="319"/>
      <c r="Q215" s="319"/>
      <c r="R215" s="319"/>
      <c r="S215" s="319"/>
      <c r="T215" s="319"/>
      <c r="U215" s="319"/>
    </row>
    <row r="216" spans="1:21" hidden="1" outlineLevel="1">
      <c r="A216" s="321" t="s">
        <v>30</v>
      </c>
      <c r="B216" s="319"/>
      <c r="C216" s="334"/>
      <c r="D216" s="334"/>
      <c r="E216" s="334"/>
      <c r="F216" s="334"/>
      <c r="G216" s="334"/>
      <c r="H216" s="334"/>
      <c r="I216" s="334"/>
      <c r="J216" s="319"/>
      <c r="K216" s="319"/>
      <c r="L216" s="319"/>
      <c r="M216" s="319"/>
      <c r="N216" s="319"/>
      <c r="O216" s="319"/>
      <c r="P216" s="319"/>
      <c r="Q216" s="319"/>
      <c r="R216" s="319"/>
      <c r="S216" s="319"/>
      <c r="T216" s="319"/>
      <c r="U216" s="319"/>
    </row>
    <row r="217" spans="1:21" ht="23.25" hidden="1" outlineLevel="1">
      <c r="A217" s="321" t="s">
        <v>640</v>
      </c>
      <c r="B217" s="319"/>
      <c r="C217" s="334"/>
      <c r="D217" s="334"/>
      <c r="E217" s="334"/>
      <c r="F217" s="334"/>
      <c r="G217" s="334"/>
      <c r="H217" s="334"/>
      <c r="I217" s="334"/>
      <c r="J217" s="319"/>
      <c r="K217" s="319"/>
      <c r="L217" s="319"/>
      <c r="M217" s="319"/>
      <c r="N217" s="319"/>
      <c r="O217" s="319"/>
      <c r="P217" s="319"/>
      <c r="Q217" s="319"/>
      <c r="R217" s="319"/>
      <c r="S217" s="319"/>
      <c r="T217" s="319"/>
      <c r="U217" s="319"/>
    </row>
    <row r="218" spans="1:21" hidden="1" outlineLevel="1">
      <c r="A218" s="324" t="s">
        <v>641</v>
      </c>
      <c r="B218" s="325"/>
      <c r="C218" s="334"/>
      <c r="D218" s="334"/>
      <c r="E218" s="334"/>
      <c r="F218" s="334"/>
      <c r="G218" s="334"/>
      <c r="H218" s="334"/>
      <c r="I218" s="334">
        <v>135</v>
      </c>
      <c r="J218" s="319">
        <v>-4000</v>
      </c>
      <c r="K218" s="319"/>
      <c r="L218" s="319">
        <v>524.98138257121821</v>
      </c>
      <c r="M218" s="319"/>
      <c r="N218" s="319">
        <v>444.66920778238006</v>
      </c>
      <c r="O218" s="319">
        <v>-76.396490361330223</v>
      </c>
      <c r="P218" s="319">
        <v>31.971617211610123</v>
      </c>
      <c r="Q218" s="319">
        <v>502.32918170299001</v>
      </c>
      <c r="R218" s="319">
        <v>-935.57702673399967</v>
      </c>
      <c r="S218" s="319"/>
      <c r="T218" s="319"/>
      <c r="U218" s="319">
        <v>94.687121300000015</v>
      </c>
    </row>
    <row r="219" spans="1:21" ht="23.25" hidden="1" outlineLevel="1">
      <c r="A219" s="367" t="s">
        <v>739</v>
      </c>
      <c r="B219" s="325"/>
      <c r="C219" s="334"/>
      <c r="D219" s="334"/>
      <c r="E219" s="334"/>
      <c r="F219" s="334"/>
      <c r="G219" s="334"/>
      <c r="H219" s="334"/>
      <c r="I219" s="334"/>
      <c r="J219" s="319"/>
      <c r="K219" s="319"/>
      <c r="L219" s="319"/>
      <c r="M219" s="319"/>
      <c r="N219" s="319"/>
      <c r="O219" s="319"/>
      <c r="P219" s="319"/>
      <c r="Q219" s="319"/>
      <c r="R219" s="319"/>
      <c r="S219" s="319"/>
      <c r="T219" s="319"/>
      <c r="U219" s="319"/>
    </row>
    <row r="220" spans="1:21" hidden="1" outlineLevel="1">
      <c r="A220" s="326" t="s">
        <v>646</v>
      </c>
      <c r="B220" s="320"/>
      <c r="C220" s="365">
        <v>81771.017693476111</v>
      </c>
      <c r="D220" s="365">
        <v>97817.607345939439</v>
      </c>
      <c r="E220" s="365">
        <v>87340.392654060561</v>
      </c>
      <c r="F220" s="365">
        <v>98055.721075861191</v>
      </c>
      <c r="G220" s="365">
        <v>68897.827306231833</v>
      </c>
      <c r="H220" s="365">
        <v>67389.309385921806</v>
      </c>
      <c r="I220" s="365">
        <v>60755.104946065752</v>
      </c>
      <c r="J220" s="320">
        <v>99274.918799719919</v>
      </c>
      <c r="K220" s="320">
        <v>72726.249410453311</v>
      </c>
      <c r="L220" s="320">
        <v>57942.900435305943</v>
      </c>
      <c r="M220" s="320">
        <v>72998.422130518113</v>
      </c>
      <c r="N220" s="320">
        <v>76752.496927021682</v>
      </c>
      <c r="O220" s="320">
        <v>63933.027018241526</v>
      </c>
      <c r="P220" s="320">
        <v>53134.290659697639</v>
      </c>
      <c r="Q220" s="320">
        <v>60278.73022602647</v>
      </c>
      <c r="R220" s="320">
        <v>44015.195857659361</v>
      </c>
      <c r="S220" s="320">
        <v>20142.280526534967</v>
      </c>
      <c r="T220" s="320">
        <v>16752.226582264146</v>
      </c>
      <c r="U220" s="320">
        <v>19528.082064763566</v>
      </c>
    </row>
    <row r="221" spans="1:21" ht="34.5" hidden="1" outlineLevel="1">
      <c r="A221" s="321" t="s">
        <v>34</v>
      </c>
      <c r="B221" s="319"/>
      <c r="C221" s="334">
        <v>3520.5694600002771</v>
      </c>
      <c r="D221" s="334">
        <v>8479.7015399997235</v>
      </c>
      <c r="E221" s="334">
        <v>1468.2984600002765</v>
      </c>
      <c r="F221" s="334">
        <v>4704.3341300000011</v>
      </c>
      <c r="G221" s="334">
        <v>2144.6189899999986</v>
      </c>
      <c r="H221" s="334">
        <v>-1175.8793499999979</v>
      </c>
      <c r="I221" s="334">
        <v>-3423.522870000003</v>
      </c>
      <c r="J221" s="319">
        <v>-2223.8423099999864</v>
      </c>
      <c r="K221" s="319">
        <v>1186.8540800000071</v>
      </c>
      <c r="L221" s="319">
        <v>-3438.6670900000036</v>
      </c>
      <c r="M221" s="319">
        <v>2702.2230399999994</v>
      </c>
      <c r="N221" s="319">
        <v>14259.160652499995</v>
      </c>
      <c r="O221" s="319">
        <v>-14686.960865999625</v>
      </c>
      <c r="P221" s="319">
        <v>8659.4941499999968</v>
      </c>
      <c r="Q221" s="319">
        <v>1849.1168640000003</v>
      </c>
      <c r="R221" s="319">
        <v>-12183.868641800003</v>
      </c>
      <c r="S221" s="319">
        <v>-510.09965999999986</v>
      </c>
      <c r="T221" s="319">
        <v>-958.52832999999987</v>
      </c>
      <c r="U221" s="319">
        <v>711.55723000000023</v>
      </c>
    </row>
    <row r="222" spans="1:21" ht="23.25" hidden="1" outlineLevel="1">
      <c r="A222" s="321" t="s">
        <v>600</v>
      </c>
      <c r="B222" s="325"/>
      <c r="C222" s="334"/>
      <c r="D222" s="334"/>
      <c r="E222" s="334"/>
      <c r="F222" s="334"/>
      <c r="G222" s="334"/>
      <c r="H222" s="334"/>
      <c r="I222" s="334"/>
      <c r="J222" s="319"/>
      <c r="K222" s="319"/>
      <c r="L222" s="319"/>
      <c r="M222" s="319"/>
      <c r="N222" s="319"/>
      <c r="O222" s="319"/>
      <c r="P222" s="319"/>
      <c r="Q222" s="319"/>
      <c r="R222" s="319"/>
      <c r="S222" s="319"/>
      <c r="T222" s="319"/>
      <c r="U222" s="319"/>
    </row>
    <row r="223" spans="1:21" hidden="1" outlineLevel="1">
      <c r="A223" s="321" t="s">
        <v>36</v>
      </c>
      <c r="B223" s="319"/>
      <c r="C223" s="334">
        <v>-24363.560124200012</v>
      </c>
      <c r="D223" s="334">
        <v>-33011.887300000002</v>
      </c>
      <c r="E223" s="334">
        <v>-30163.112699999998</v>
      </c>
      <c r="F223" s="334">
        <v>-15248.471160000016</v>
      </c>
      <c r="G223" s="334">
        <v>-24586.189286018431</v>
      </c>
      <c r="H223" s="334">
        <v>-18239.212160000006</v>
      </c>
      <c r="I223" s="334">
        <v>-24782.254704844021</v>
      </c>
      <c r="J223" s="319">
        <v>-21112.162270000001</v>
      </c>
      <c r="K223" s="319">
        <v>-14628.007360000003</v>
      </c>
      <c r="L223" s="319">
        <v>-15244.988179999997</v>
      </c>
      <c r="M223" s="319">
        <v>-18642.923190000005</v>
      </c>
      <c r="N223" s="319">
        <v>-16640.209420000007</v>
      </c>
      <c r="O223" s="319">
        <v>-17188.911306199996</v>
      </c>
      <c r="P223" s="319">
        <v>-15587.023314767604</v>
      </c>
      <c r="Q223" s="319">
        <v>-17284.705691032395</v>
      </c>
      <c r="R223" s="319">
        <v>-13348.897064099998</v>
      </c>
      <c r="S223" s="319">
        <v>-6584.0730299999996</v>
      </c>
      <c r="T223" s="319">
        <v>-5956.3958800000019</v>
      </c>
      <c r="U223" s="319">
        <v>-5993.721739999999</v>
      </c>
    </row>
    <row r="224" spans="1:21" hidden="1" outlineLevel="1">
      <c r="A224" s="321" t="s">
        <v>38</v>
      </c>
      <c r="B224" s="319"/>
      <c r="C224" s="334"/>
      <c r="D224" s="334"/>
      <c r="E224" s="334"/>
      <c r="F224" s="334">
        <v>-2476.2997700000024</v>
      </c>
      <c r="G224" s="334">
        <v>-2120.2067400000005</v>
      </c>
      <c r="H224" s="334">
        <v>-2217.9782</v>
      </c>
      <c r="I224" s="334">
        <v>-1991.7666100000001</v>
      </c>
      <c r="J224" s="319">
        <v>-1783.9488300000003</v>
      </c>
      <c r="K224" s="319">
        <v>-2136.0668799999999</v>
      </c>
      <c r="L224" s="319">
        <v>-1214.7977699999997</v>
      </c>
      <c r="M224" s="319">
        <v>-1141.73434</v>
      </c>
      <c r="N224" s="319">
        <v>-1800.7124200000003</v>
      </c>
      <c r="O224" s="319">
        <v>-1325.3647000000005</v>
      </c>
      <c r="P224" s="319">
        <v>-1289.9983143999998</v>
      </c>
      <c r="Q224" s="319">
        <v>-1413.3135075999999</v>
      </c>
      <c r="R224" s="319">
        <v>-1494.2766569</v>
      </c>
      <c r="S224" s="319">
        <v>-1058.25414</v>
      </c>
      <c r="T224" s="319">
        <v>-1052.6414199999997</v>
      </c>
      <c r="U224" s="319">
        <v>-1040.8564899999999</v>
      </c>
    </row>
    <row r="225" spans="1:21" hidden="1" outlineLevel="1">
      <c r="A225" s="321" t="s">
        <v>647</v>
      </c>
      <c r="B225" s="319"/>
      <c r="C225" s="334">
        <v>4275.4729995939997</v>
      </c>
      <c r="D225" s="334">
        <v>2256.747665724999</v>
      </c>
      <c r="E225" s="334">
        <v>7158.252334275001</v>
      </c>
      <c r="F225" s="334">
        <v>1555.9700265399988</v>
      </c>
      <c r="G225" s="334">
        <v>-61.007225967999148</v>
      </c>
      <c r="H225" s="334">
        <v>226.11886822900033</v>
      </c>
      <c r="I225" s="334">
        <v>6426.1076342559991</v>
      </c>
      <c r="J225" s="319">
        <v>-4784.8724448860003</v>
      </c>
      <c r="K225" s="319">
        <v>-1717.745401611</v>
      </c>
      <c r="L225" s="319">
        <v>-1662.28930817634</v>
      </c>
      <c r="M225" s="319">
        <v>-2319.4721957930296</v>
      </c>
      <c r="N225" s="319">
        <v>-1491.4363792584677</v>
      </c>
      <c r="O225" s="319">
        <v>-1038.2341066421307</v>
      </c>
      <c r="P225" s="319">
        <v>-1109.2482619019445</v>
      </c>
      <c r="Q225" s="319">
        <v>21.589498438222567</v>
      </c>
      <c r="R225" s="319">
        <v>-2858.3115751970236</v>
      </c>
      <c r="S225" s="319">
        <v>-1624.0781907773198</v>
      </c>
      <c r="T225" s="319">
        <v>-2081.5598628900616</v>
      </c>
      <c r="U225" s="319">
        <v>-2018.7031029754733</v>
      </c>
    </row>
    <row r="226" spans="1:21" hidden="1" outlineLevel="1">
      <c r="A226" s="326" t="s">
        <v>648</v>
      </c>
      <c r="B226" s="320"/>
      <c r="C226" s="365">
        <v>65202.500028870389</v>
      </c>
      <c r="D226" s="365">
        <v>75542.169251664163</v>
      </c>
      <c r="E226" s="365">
        <v>65803.830748335837</v>
      </c>
      <c r="F226" s="365">
        <v>86591.254302401154</v>
      </c>
      <c r="G226" s="365">
        <v>44275.043044245394</v>
      </c>
      <c r="H226" s="365">
        <v>45982.358544150789</v>
      </c>
      <c r="I226" s="365">
        <v>36983.66839547774</v>
      </c>
      <c r="J226" s="320">
        <v>69370.092944833945</v>
      </c>
      <c r="K226" s="320">
        <v>55431.283848842315</v>
      </c>
      <c r="L226" s="320">
        <v>36382.158087129596</v>
      </c>
      <c r="M226" s="320">
        <v>53596.515444725075</v>
      </c>
      <c r="N226" s="320">
        <v>71079.29936026322</v>
      </c>
      <c r="O226" s="320">
        <v>29693.556039399817</v>
      </c>
      <c r="P226" s="320">
        <v>43807.514918628047</v>
      </c>
      <c r="Q226" s="320">
        <v>43451.417389832306</v>
      </c>
      <c r="R226" s="320">
        <v>14129.841919662351</v>
      </c>
      <c r="S226" s="320">
        <v>10365.77550575764</v>
      </c>
      <c r="T226" s="320">
        <v>6703.1010893740895</v>
      </c>
      <c r="U226" s="320">
        <v>11186.357961788093</v>
      </c>
    </row>
    <row r="227" spans="1:21" hidden="1" outlineLevel="1">
      <c r="A227" s="327" t="s">
        <v>381</v>
      </c>
      <c r="B227" s="319"/>
      <c r="C227" s="334">
        <v>-4882.7451599999986</v>
      </c>
      <c r="D227" s="334">
        <v>-4736.4485999999997</v>
      </c>
      <c r="E227" s="334">
        <v>-4332.5514000000003</v>
      </c>
      <c r="F227" s="334">
        <v>-4781.6769500000028</v>
      </c>
      <c r="G227" s="334">
        <v>-4339.9861899999978</v>
      </c>
      <c r="H227" s="334">
        <v>-4235.7659200000007</v>
      </c>
      <c r="I227" s="334">
        <v>-3802.2609899999998</v>
      </c>
      <c r="J227" s="319">
        <v>-2035.5118300000004</v>
      </c>
      <c r="K227" s="319">
        <v>-1965.2049499999998</v>
      </c>
      <c r="L227" s="319">
        <v>-1852.2007599999997</v>
      </c>
      <c r="M227" s="319">
        <v>-1589.41804</v>
      </c>
      <c r="N227" s="319">
        <v>-4217.0743266999998</v>
      </c>
      <c r="O227" s="319">
        <v>-2083.1720699999996</v>
      </c>
      <c r="P227" s="319">
        <v>-2200.4606999999996</v>
      </c>
      <c r="Q227" s="319">
        <v>-2180.6950999999999</v>
      </c>
      <c r="R227" s="319">
        <v>-826.20986350000021</v>
      </c>
      <c r="S227" s="319">
        <v>-625.2790100000002</v>
      </c>
      <c r="T227" s="319">
        <v>-642.88916999999969</v>
      </c>
      <c r="U227" s="319">
        <v>-400.28057000000007</v>
      </c>
    </row>
    <row r="228" spans="1:21" hidden="1" outlineLevel="1">
      <c r="A228" s="328" t="s">
        <v>45</v>
      </c>
      <c r="B228" s="329"/>
      <c r="C228" s="366">
        <v>60319.754868870397</v>
      </c>
      <c r="D228" s="366">
        <v>70805.72065166416</v>
      </c>
      <c r="E228" s="366">
        <v>61471.27934833584</v>
      </c>
      <c r="F228" s="366">
        <v>81809.577352401146</v>
      </c>
      <c r="G228" s="366">
        <v>39935.056854245398</v>
      </c>
      <c r="H228" s="366">
        <v>41746.592624150791</v>
      </c>
      <c r="I228" s="366">
        <v>33181.407405477737</v>
      </c>
      <c r="J228" s="329">
        <v>67334.581114833942</v>
      </c>
      <c r="K228" s="329">
        <v>53466.078898842301</v>
      </c>
      <c r="L228" s="329">
        <v>34529.957327129596</v>
      </c>
      <c r="M228" s="329">
        <v>52007.097404725078</v>
      </c>
      <c r="N228" s="329">
        <v>66862.225033563227</v>
      </c>
      <c r="O228" s="329">
        <v>27610.383969399816</v>
      </c>
      <c r="P228" s="329">
        <v>41607.054218628051</v>
      </c>
      <c r="Q228" s="329">
        <v>41270.722289832309</v>
      </c>
      <c r="R228" s="329">
        <v>13303.632056162347</v>
      </c>
      <c r="S228" s="329">
        <v>9740.4964957576412</v>
      </c>
      <c r="T228" s="329">
        <v>6060.2119193740891</v>
      </c>
      <c r="U228" s="329">
        <v>10786.077391788092</v>
      </c>
    </row>
    <row r="229" spans="1:21" hidden="1" outlineLevel="1"/>
    <row r="230" spans="1:21" hidden="1" outlineLevel="1"/>
    <row r="231" spans="1:21" hidden="1" outlineLevel="1"/>
    <row r="232" spans="1:21" collapsed="1"/>
    <row r="233" spans="1:21" ht="15">
      <c r="A233" s="331" t="s">
        <v>660</v>
      </c>
      <c r="B233" s="318"/>
    </row>
    <row r="234" spans="1:21" hidden="1" outlineLevel="1">
      <c r="A234" s="5" t="s">
        <v>2</v>
      </c>
      <c r="B234" s="6" t="s">
        <v>3</v>
      </c>
    </row>
    <row r="235" spans="1:21" ht="15" hidden="1" outlineLevel="1">
      <c r="A235" s="31" t="s">
        <v>733</v>
      </c>
      <c r="B235" s="31" t="s">
        <v>650</v>
      </c>
      <c r="C235" s="8">
        <v>44834</v>
      </c>
      <c r="D235" s="236">
        <v>44742</v>
      </c>
      <c r="E235" s="236">
        <v>44651</v>
      </c>
      <c r="F235" s="236">
        <v>44561</v>
      </c>
      <c r="G235" s="8">
        <v>44469</v>
      </c>
      <c r="H235" s="8">
        <v>44377</v>
      </c>
      <c r="I235" s="8">
        <v>44286</v>
      </c>
      <c r="J235" s="236">
        <v>44196</v>
      </c>
      <c r="K235" s="236">
        <v>44104</v>
      </c>
      <c r="L235" s="236">
        <v>44012</v>
      </c>
      <c r="M235" s="236">
        <v>43921</v>
      </c>
      <c r="N235" s="236">
        <v>43830</v>
      </c>
      <c r="O235" s="236">
        <v>43738</v>
      </c>
      <c r="P235" s="236">
        <v>43646</v>
      </c>
      <c r="Q235" s="236">
        <v>43555</v>
      </c>
      <c r="R235" s="236">
        <v>43465</v>
      </c>
      <c r="S235" s="236">
        <v>43373</v>
      </c>
      <c r="T235" s="236">
        <v>43281</v>
      </c>
      <c r="U235" s="236" t="s">
        <v>428</v>
      </c>
    </row>
    <row r="236" spans="1:21" hidden="1" outlineLevel="1">
      <c r="A236" s="323" t="s">
        <v>70</v>
      </c>
      <c r="B236" s="320"/>
      <c r="C236" s="365">
        <v>577135.129973626</v>
      </c>
      <c r="D236" s="365">
        <v>447632</v>
      </c>
      <c r="E236" s="365">
        <v>210487.17782585084</v>
      </c>
      <c r="F236" s="365">
        <v>541793.66910309799</v>
      </c>
      <c r="G236" s="365">
        <v>398126.10085402895</v>
      </c>
      <c r="H236" s="365">
        <v>259355.2976523948</v>
      </c>
      <c r="I236" s="365">
        <v>123103.2055365743</v>
      </c>
      <c r="J236" s="320">
        <v>473695.80358338472</v>
      </c>
      <c r="K236" s="320">
        <v>359661.79341882118</v>
      </c>
      <c r="L236" s="320">
        <v>248632.63001619827</v>
      </c>
      <c r="M236" s="320">
        <v>117874.78013176954</v>
      </c>
      <c r="N236" s="320">
        <v>423755.17428522161</v>
      </c>
      <c r="O236" s="320">
        <v>318719.68210830435</v>
      </c>
      <c r="P236" s="320">
        <v>216394.89532025019</v>
      </c>
      <c r="Q236" s="320">
        <v>105652.96696518274</v>
      </c>
      <c r="R236" s="320">
        <v>197322.64650499029</v>
      </c>
      <c r="S236" s="320">
        <v>141823.84341669374</v>
      </c>
      <c r="T236" s="320">
        <v>81186.188471339527</v>
      </c>
      <c r="U236" s="320">
        <v>39858.717464425543</v>
      </c>
    </row>
    <row r="237" spans="1:21" hidden="1" outlineLevel="1">
      <c r="A237" s="321" t="s">
        <v>642</v>
      </c>
      <c r="B237" s="319"/>
      <c r="C237" s="334">
        <v>71530.455482734324</v>
      </c>
      <c r="D237" s="334">
        <v>668024</v>
      </c>
      <c r="E237" s="334">
        <v>290049.43249759509</v>
      </c>
      <c r="F237" s="334">
        <v>1008481.095224433</v>
      </c>
      <c r="G237" s="334">
        <v>739098.99006731843</v>
      </c>
      <c r="H237" s="334">
        <v>486479.36741987016</v>
      </c>
      <c r="I237" s="334">
        <v>239707.86648277295</v>
      </c>
      <c r="J237" s="319">
        <v>935980.31000078085</v>
      </c>
      <c r="K237" s="319">
        <v>692400.0610257868</v>
      </c>
      <c r="L237" s="319">
        <v>451633.30645860056</v>
      </c>
      <c r="M237" s="319">
        <v>227316.22556971665</v>
      </c>
      <c r="N237" s="319">
        <v>917103.07223688439</v>
      </c>
      <c r="O237" s="319">
        <v>692748.58575163188</v>
      </c>
      <c r="P237" s="319">
        <v>466527.50095435343</v>
      </c>
      <c r="Q237" s="319">
        <v>233813.81855147314</v>
      </c>
      <c r="R237" s="319">
        <v>572416.45484732941</v>
      </c>
      <c r="S237" s="319">
        <v>372994.84141723748</v>
      </c>
      <c r="T237" s="319">
        <v>244087.57591269858</v>
      </c>
      <c r="U237" s="319">
        <v>96903.564152053063</v>
      </c>
    </row>
    <row r="238" spans="1:21" hidden="1" outlineLevel="1">
      <c r="A238" s="321" t="s">
        <v>643</v>
      </c>
      <c r="B238" s="319"/>
      <c r="C238" s="334">
        <v>139099.35943662591</v>
      </c>
      <c r="D238" s="334">
        <v>-452684</v>
      </c>
      <c r="E238" s="334">
        <v>-162308.2090317776</v>
      </c>
      <c r="F238" s="334">
        <v>-186255.82697818955</v>
      </c>
      <c r="G238" s="334">
        <v>-123375.12953315079</v>
      </c>
      <c r="H238" s="334">
        <v>-81591.612286383766</v>
      </c>
      <c r="I238" s="334">
        <v>-46281.081166517448</v>
      </c>
      <c r="J238" s="319">
        <v>-216280.89504137705</v>
      </c>
      <c r="K238" s="319">
        <v>-173583.31085094181</v>
      </c>
      <c r="L238" s="319">
        <v>-128987.33034638004</v>
      </c>
      <c r="M238" s="319">
        <v>-71506.219121931514</v>
      </c>
      <c r="N238" s="319">
        <v>-278444.42794830631</v>
      </c>
      <c r="O238" s="319">
        <v>-210406.50863664903</v>
      </c>
      <c r="P238" s="319">
        <v>-142364.51373193259</v>
      </c>
      <c r="Q238" s="319">
        <v>-68774.898484342339</v>
      </c>
      <c r="R238" s="319">
        <v>-276944.29297943733</v>
      </c>
      <c r="S238" s="319">
        <v>-179342.75961943582</v>
      </c>
      <c r="T238" s="319">
        <v>-119428.16324193012</v>
      </c>
      <c r="U238" s="319">
        <v>-40959.501694958737</v>
      </c>
    </row>
    <row r="239" spans="1:21" hidden="1" outlineLevel="1">
      <c r="A239" s="321" t="s">
        <v>644</v>
      </c>
      <c r="B239" s="319"/>
      <c r="C239" s="334">
        <v>-2261189.3236568826</v>
      </c>
      <c r="D239" s="334">
        <v>-1185622</v>
      </c>
      <c r="E239" s="334">
        <v>-436484.76686019049</v>
      </c>
      <c r="F239" s="334">
        <v>-1037498.355530435</v>
      </c>
      <c r="G239" s="334">
        <v>-730121.29418451525</v>
      </c>
      <c r="H239" s="334">
        <v>-483220.80010881636</v>
      </c>
      <c r="I239" s="334">
        <v>-238523.64755967856</v>
      </c>
      <c r="J239" s="319">
        <v>-1265794.9861960199</v>
      </c>
      <c r="K239" s="319">
        <v>-1001614.1622260244</v>
      </c>
      <c r="L239" s="319">
        <v>-720929.25310602249</v>
      </c>
      <c r="M239" s="319">
        <v>-399884.00536601618</v>
      </c>
      <c r="N239" s="319">
        <v>-1685878.0066764443</v>
      </c>
      <c r="O239" s="319">
        <v>-1267450.091033045</v>
      </c>
      <c r="P239" s="319">
        <v>-843719.38373259793</v>
      </c>
      <c r="Q239" s="319">
        <v>-423531.89540424012</v>
      </c>
      <c r="R239" s="319">
        <v>-1238200.7551673085</v>
      </c>
      <c r="S239" s="319">
        <v>-852406.36627202947</v>
      </c>
      <c r="T239" s="319">
        <v>-573476.69319004728</v>
      </c>
      <c r="U239" s="319">
        <v>-282902.4893782424</v>
      </c>
    </row>
    <row r="240" spans="1:21" hidden="1" outlineLevel="1">
      <c r="A240" s="321" t="s">
        <v>645</v>
      </c>
      <c r="B240" s="319"/>
      <c r="C240" s="334">
        <v>2627694.6387111484</v>
      </c>
      <c r="D240" s="334">
        <v>1417914</v>
      </c>
      <c r="E240" s="334">
        <v>519230.72122022387</v>
      </c>
      <c r="F240" s="334">
        <v>757066.7563872895</v>
      </c>
      <c r="G240" s="334">
        <v>512523.53450437658</v>
      </c>
      <c r="H240" s="334">
        <v>337688.34262772475</v>
      </c>
      <c r="I240" s="334">
        <v>168200.06777999736</v>
      </c>
      <c r="J240" s="319">
        <v>1019791.3748200008</v>
      </c>
      <c r="K240" s="319">
        <v>842459.20547000063</v>
      </c>
      <c r="L240" s="319">
        <v>646915.9070100002</v>
      </c>
      <c r="M240" s="319">
        <v>361948.77905000059</v>
      </c>
      <c r="N240" s="319">
        <v>1470974.5366730879</v>
      </c>
      <c r="O240" s="319">
        <v>1103827.6960263664</v>
      </c>
      <c r="P240" s="319">
        <v>735951.29183042725</v>
      </c>
      <c r="Q240" s="319">
        <v>364145.94230229204</v>
      </c>
      <c r="R240" s="319">
        <v>1140051.2398044067</v>
      </c>
      <c r="S240" s="319">
        <v>800578.12789092155</v>
      </c>
      <c r="T240" s="319">
        <v>530003.46899061836</v>
      </c>
      <c r="U240" s="319">
        <v>266817.14438557363</v>
      </c>
    </row>
    <row r="241" spans="1:21" hidden="1" outlineLevel="1">
      <c r="A241" s="323" t="s">
        <v>639</v>
      </c>
      <c r="B241" s="320"/>
      <c r="C241" s="365">
        <v>-2359.0255853479716</v>
      </c>
      <c r="D241" s="365">
        <v>-1268</v>
      </c>
      <c r="E241" s="365">
        <v>-167.75352679557909</v>
      </c>
      <c r="F241" s="365">
        <v>-12897.88353949187</v>
      </c>
      <c r="G241" s="365">
        <v>-9897.855539867558</v>
      </c>
      <c r="H241" s="365">
        <v>-6414.3407651679654</v>
      </c>
      <c r="I241" s="365">
        <v>-3627.8309422066627</v>
      </c>
      <c r="J241" s="320">
        <v>-14756.300076749281</v>
      </c>
      <c r="K241" s="320">
        <v>-11825.967800172433</v>
      </c>
      <c r="L241" s="320">
        <v>-8785.0467683794704</v>
      </c>
      <c r="M241" s="320">
        <v>-5081.5458806748602</v>
      </c>
      <c r="N241" s="320">
        <v>-7157.6096894664433</v>
      </c>
      <c r="O241" s="320">
        <v>-3002.7838006819143</v>
      </c>
      <c r="P241" s="320">
        <v>1210.2700448273399</v>
      </c>
      <c r="Q241" s="320">
        <v>567.7979097390122</v>
      </c>
      <c r="R241" s="320">
        <v>-2691.7315738265706</v>
      </c>
      <c r="S241" s="320">
        <v>-4299.0804783337135</v>
      </c>
      <c r="T241" s="320">
        <v>-2770.7963667090621</v>
      </c>
      <c r="U241" s="320">
        <v>-2405.8637153963145</v>
      </c>
    </row>
    <row r="242" spans="1:21" hidden="1" outlineLevel="1">
      <c r="A242" s="321" t="s">
        <v>24</v>
      </c>
      <c r="B242" s="319"/>
      <c r="C242" s="334">
        <v>5499.8586700000014</v>
      </c>
      <c r="D242" s="334">
        <v>5288</v>
      </c>
      <c r="E242" s="334">
        <v>19.388699439999996</v>
      </c>
      <c r="F242" s="334">
        <v>5656.4631900000013</v>
      </c>
      <c r="G242" s="334">
        <v>5555.86409</v>
      </c>
      <c r="H242" s="334">
        <v>197.86408999999995</v>
      </c>
      <c r="I242" s="334">
        <v>46.02673999999999</v>
      </c>
      <c r="J242" s="319">
        <v>6529.8291900000004</v>
      </c>
      <c r="K242" s="319">
        <v>5570.7091900000005</v>
      </c>
      <c r="L242" s="319">
        <v>0.28549000000020897</v>
      </c>
      <c r="M242" s="319">
        <v>0</v>
      </c>
      <c r="N242" s="319">
        <v>5777.5849800000005</v>
      </c>
      <c r="O242" s="319">
        <v>5777.5849799999996</v>
      </c>
      <c r="P242" s="319">
        <v>1556.5849800000001</v>
      </c>
      <c r="Q242" s="319">
        <v>207.63741000000002</v>
      </c>
      <c r="R242" s="319">
        <v>4860.9345803799997</v>
      </c>
      <c r="S242" s="319">
        <v>4780.5210302999994</v>
      </c>
      <c r="T242" s="319">
        <v>808.95048030000009</v>
      </c>
      <c r="U242" s="319">
        <v>25.2014803</v>
      </c>
    </row>
    <row r="243" spans="1:21" hidden="1" outlineLevel="1">
      <c r="A243" s="321" t="s">
        <v>26</v>
      </c>
      <c r="B243" s="319"/>
      <c r="C243" s="334">
        <v>-159880.47076433737</v>
      </c>
      <c r="D243" s="334">
        <v>-161272</v>
      </c>
      <c r="E243" s="334">
        <v>-52826.44375913484</v>
      </c>
      <c r="F243" s="334">
        <v>-19854.880836371063</v>
      </c>
      <c r="G243" s="334">
        <v>30293.178423176789</v>
      </c>
      <c r="H243" s="334">
        <v>34181.869807938965</v>
      </c>
      <c r="I243" s="334">
        <v>16745.388799997065</v>
      </c>
      <c r="J243" s="319">
        <v>144376.21004599292</v>
      </c>
      <c r="K243" s="319">
        <v>112592.89019702667</v>
      </c>
      <c r="L243" s="319">
        <v>91211.254488073784</v>
      </c>
      <c r="M243" s="319">
        <v>25792.681289382908</v>
      </c>
      <c r="N243" s="319">
        <v>112854.22508889977</v>
      </c>
      <c r="O243" s="319">
        <v>94035.885917777516</v>
      </c>
      <c r="P243" s="319">
        <v>69587.52357131691</v>
      </c>
      <c r="Q243" s="319">
        <v>43803.986453650767</v>
      </c>
      <c r="R243" s="319">
        <v>69392.216717497489</v>
      </c>
      <c r="S243" s="319">
        <v>47711.132327313622</v>
      </c>
      <c r="T243" s="319">
        <v>36761.623701781209</v>
      </c>
      <c r="U243" s="319">
        <v>24444.881508536033</v>
      </c>
    </row>
    <row r="244" spans="1:21" hidden="1" outlineLevel="1">
      <c r="A244" s="321" t="s">
        <v>28</v>
      </c>
      <c r="B244" s="319"/>
      <c r="C244" s="334">
        <v>36821.438180000005</v>
      </c>
      <c r="D244" s="334">
        <v>30501</v>
      </c>
      <c r="E244" s="334">
        <v>-2261.5561800000146</v>
      </c>
      <c r="F244" s="334">
        <v>-5131.6805299999614</v>
      </c>
      <c r="G244" s="334">
        <v>45345.471950000006</v>
      </c>
      <c r="H244" s="334">
        <v>39994.471949999999</v>
      </c>
      <c r="I244" s="334">
        <v>32604.64879999993</v>
      </c>
      <c r="J244" s="319">
        <v>23616.165219941446</v>
      </c>
      <c r="K244" s="319">
        <v>23421.221224962654</v>
      </c>
      <c r="L244" s="319">
        <v>12407.368930083809</v>
      </c>
      <c r="M244" s="319">
        <v>-23567.569959999993</v>
      </c>
      <c r="N244" s="319">
        <v>-34318.566620000071</v>
      </c>
      <c r="O244" s="319">
        <v>-40774.164030000058</v>
      </c>
      <c r="P244" s="319">
        <v>-20239.746929999965</v>
      </c>
      <c r="Q244" s="319">
        <v>-7642.3442799999793</v>
      </c>
      <c r="R244" s="319">
        <v>48386.205479999997</v>
      </c>
      <c r="S244" s="319">
        <v>30173.565765499778</v>
      </c>
      <c r="T244" s="319">
        <v>6273.6842600001319</v>
      </c>
      <c r="U244" s="319">
        <v>8413.7300754999997</v>
      </c>
    </row>
    <row r="245" spans="1:21" hidden="1" outlineLevel="1">
      <c r="A245" s="321" t="s">
        <v>30</v>
      </c>
      <c r="B245" s="319"/>
      <c r="C245" s="334">
        <v>10379.292509999752</v>
      </c>
      <c r="D245" s="334">
        <v>19524</v>
      </c>
      <c r="E245" s="334">
        <v>19715.678529999972</v>
      </c>
      <c r="F245" s="334">
        <v>50368.855329999926</v>
      </c>
      <c r="G245" s="334">
        <v>23867</v>
      </c>
      <c r="H245" s="334">
        <v>-18562</v>
      </c>
      <c r="I245" s="334">
        <v>-964.80362000001594</v>
      </c>
      <c r="J245" s="319">
        <v>-11077.142579999983</v>
      </c>
      <c r="K245" s="319">
        <v>-12689.177410000026</v>
      </c>
      <c r="L245" s="319">
        <v>-9697</v>
      </c>
      <c r="M245" s="319">
        <v>-8827.6239699999696</v>
      </c>
      <c r="N245" s="319">
        <v>-4385.1291200000196</v>
      </c>
      <c r="O245" s="319">
        <v>-4642.1351199999999</v>
      </c>
      <c r="P245" s="319">
        <v>-1083.3270199999981</v>
      </c>
      <c r="Q245" s="319">
        <v>1925.7249999999999</v>
      </c>
      <c r="R245" s="319">
        <v>-9997.0116300000082</v>
      </c>
      <c r="S245" s="319">
        <v>4611.5930357792204</v>
      </c>
      <c r="T245" s="319">
        <v>2822.9215099999997</v>
      </c>
      <c r="U245" s="319">
        <v>1516</v>
      </c>
    </row>
    <row r="246" spans="1:21" ht="23.25" hidden="1" outlineLevel="1">
      <c r="A246" s="321" t="s">
        <v>640</v>
      </c>
      <c r="B246" s="319"/>
      <c r="C246" s="334"/>
      <c r="D246" s="334"/>
      <c r="E246" s="334"/>
      <c r="F246" s="334"/>
      <c r="G246" s="334"/>
      <c r="H246" s="334"/>
      <c r="I246" s="334"/>
      <c r="J246" s="319"/>
      <c r="K246" s="319"/>
      <c r="L246" s="319"/>
      <c r="M246" s="319"/>
      <c r="N246" s="319"/>
      <c r="O246" s="319"/>
      <c r="P246" s="319"/>
      <c r="Q246" s="319"/>
      <c r="R246" s="319"/>
      <c r="S246" s="319"/>
      <c r="T246" s="319"/>
      <c r="U246" s="319"/>
    </row>
    <row r="247" spans="1:21" hidden="1" outlineLevel="1">
      <c r="A247" s="324" t="s">
        <v>649</v>
      </c>
      <c r="B247" s="325"/>
      <c r="C247" s="334">
        <v>-18672.963902575557</v>
      </c>
      <c r="D247" s="334">
        <v>-17539</v>
      </c>
      <c r="E247" s="334">
        <v>3207.2342086348017</v>
      </c>
      <c r="F247" s="334">
        <v>-37395.540499038507</v>
      </c>
      <c r="G247" s="334">
        <v>-25866.834380226268</v>
      </c>
      <c r="H247" s="334">
        <v>-8978.434902028237</v>
      </c>
      <c r="I247" s="334">
        <v>-2573.2483873454353</v>
      </c>
      <c r="J247" s="319">
        <v>2055.1332081154901</v>
      </c>
      <c r="K247" s="319">
        <v>28379.319464685217</v>
      </c>
      <c r="L247" s="319">
        <v>37451.705155397103</v>
      </c>
      <c r="M247" s="319">
        <v>33364.432073224489</v>
      </c>
      <c r="N247" s="319">
        <v>-22184.124189467562</v>
      </c>
      <c r="O247" s="319">
        <v>20732.259322694768</v>
      </c>
      <c r="P247" s="319">
        <v>42983.134040439618</v>
      </c>
      <c r="Q247" s="319">
        <v>1638.1215578965041</v>
      </c>
      <c r="R247" s="319">
        <v>245983.144532559</v>
      </c>
      <c r="S247" s="319">
        <v>-2161.8442732186836</v>
      </c>
      <c r="T247" s="319">
        <v>-785.7368928128684</v>
      </c>
      <c r="U247" s="319">
        <v>-238.96423935982281</v>
      </c>
    </row>
    <row r="248" spans="1:21" ht="23.25" hidden="1" outlineLevel="1">
      <c r="A248" s="367" t="s">
        <v>739</v>
      </c>
      <c r="B248" s="325"/>
      <c r="C248" s="334"/>
      <c r="D248" s="334"/>
      <c r="E248" s="334"/>
      <c r="F248" s="334"/>
      <c r="G248" s="334"/>
      <c r="H248" s="334"/>
      <c r="I248" s="334"/>
      <c r="J248" s="319"/>
      <c r="K248" s="319"/>
      <c r="L248" s="319"/>
      <c r="M248" s="319"/>
      <c r="N248" s="319"/>
      <c r="O248" s="319"/>
      <c r="P248" s="319"/>
      <c r="Q248" s="319"/>
      <c r="R248" s="319"/>
      <c r="S248" s="319"/>
      <c r="T248" s="319"/>
      <c r="U248" s="319"/>
    </row>
    <row r="249" spans="1:21" hidden="1" outlineLevel="1">
      <c r="A249" s="326" t="s">
        <v>646</v>
      </c>
      <c r="B249" s="320"/>
      <c r="C249" s="365">
        <v>448923.25908136484</v>
      </c>
      <c r="D249" s="365">
        <v>322866.49255728029</v>
      </c>
      <c r="E249" s="365">
        <v>178173.7257979952</v>
      </c>
      <c r="F249" s="365">
        <v>522539.00221819652</v>
      </c>
      <c r="G249" s="365">
        <v>467422.92539711198</v>
      </c>
      <c r="H249" s="365">
        <v>299774.72783313756</v>
      </c>
      <c r="I249" s="365">
        <v>165333.38692701919</v>
      </c>
      <c r="J249" s="320">
        <v>624439.69859068526</v>
      </c>
      <c r="K249" s="320">
        <v>505110.7882853233</v>
      </c>
      <c r="L249" s="320">
        <v>371221.19731137354</v>
      </c>
      <c r="M249" s="320">
        <v>139555.15368370211</v>
      </c>
      <c r="N249" s="320">
        <v>474341.55473518732</v>
      </c>
      <c r="O249" s="320">
        <v>390846.32937809464</v>
      </c>
      <c r="P249" s="320">
        <v>310409.33400683408</v>
      </c>
      <c r="Q249" s="320">
        <v>146153.89101646902</v>
      </c>
      <c r="R249" s="320">
        <v>553256.40461160021</v>
      </c>
      <c r="S249" s="320">
        <v>222639.73082403396</v>
      </c>
      <c r="T249" s="320">
        <v>124296.83516389893</v>
      </c>
      <c r="U249" s="320">
        <v>71613.702574005438</v>
      </c>
    </row>
    <row r="250" spans="1:21" ht="34.5" hidden="1" outlineLevel="1">
      <c r="A250" s="321" t="s">
        <v>34</v>
      </c>
      <c r="B250" s="319"/>
      <c r="C250" s="334">
        <v>-4497.2618665677319</v>
      </c>
      <c r="D250" s="334">
        <v>-4051</v>
      </c>
      <c r="E250" s="334">
        <v>-2917.6436303218206</v>
      </c>
      <c r="F250" s="334">
        <v>-864.52960405700298</v>
      </c>
      <c r="G250" s="334">
        <v>3373.3781704869875</v>
      </c>
      <c r="H250" s="334">
        <v>2772.6119486097245</v>
      </c>
      <c r="I250" s="334">
        <v>3641.4403518953573</v>
      </c>
      <c r="J250" s="319">
        <v>-2947.0627100001107</v>
      </c>
      <c r="K250" s="319">
        <v>-567.52176000003101</v>
      </c>
      <c r="L250" s="319">
        <v>-758.40496999995571</v>
      </c>
      <c r="M250" s="319">
        <v>-2206.4590600006732</v>
      </c>
      <c r="N250" s="319">
        <v>-3503.0011912512518</v>
      </c>
      <c r="O250" s="319">
        <v>-1039.9572565467472</v>
      </c>
      <c r="P250" s="319">
        <v>174.36195400197687</v>
      </c>
      <c r="Q250" s="319">
        <v>-6951.1254777000004</v>
      </c>
      <c r="R250" s="319">
        <v>-262401.92903065105</v>
      </c>
      <c r="S250" s="319">
        <v>-21409.164760000007</v>
      </c>
      <c r="T250" s="319">
        <v>-12591.972399999999</v>
      </c>
      <c r="U250" s="319">
        <v>-6991.2081732810157</v>
      </c>
    </row>
    <row r="251" spans="1:21" ht="23.25" hidden="1" outlineLevel="1">
      <c r="A251" s="321" t="s">
        <v>600</v>
      </c>
      <c r="B251" s="325"/>
      <c r="C251" s="334"/>
      <c r="D251" s="334"/>
      <c r="E251" s="334"/>
      <c r="F251" s="334"/>
      <c r="G251" s="334"/>
      <c r="H251" s="334"/>
      <c r="I251" s="334"/>
      <c r="J251" s="319"/>
      <c r="K251" s="319"/>
      <c r="L251" s="319"/>
      <c r="M251" s="319"/>
      <c r="N251" s="319"/>
      <c r="O251" s="319"/>
      <c r="P251" s="319"/>
      <c r="Q251" s="319"/>
      <c r="R251" s="319"/>
      <c r="S251" s="319"/>
      <c r="T251" s="319"/>
      <c r="U251" s="319"/>
    </row>
    <row r="252" spans="1:21" hidden="1" outlineLevel="1">
      <c r="A252" s="321" t="s">
        <v>36</v>
      </c>
      <c r="B252" s="319"/>
      <c r="C252" s="334">
        <v>-449357.18567000021</v>
      </c>
      <c r="D252" s="334">
        <v>-301734</v>
      </c>
      <c r="E252" s="334">
        <v>-144525.94634000058</v>
      </c>
      <c r="F252" s="334">
        <v>-659236.78290000092</v>
      </c>
      <c r="G252" s="334">
        <v>-440833.70036000072</v>
      </c>
      <c r="H252" s="334">
        <v>-277015.28523000015</v>
      </c>
      <c r="I252" s="334">
        <v>-136219.69839999985</v>
      </c>
      <c r="J252" s="319">
        <v>-569521.85076781805</v>
      </c>
      <c r="K252" s="319">
        <v>-391221.25556578964</v>
      </c>
      <c r="L252" s="319">
        <v>-266638.99319000059</v>
      </c>
      <c r="M252" s="319">
        <v>-146695.19628000064</v>
      </c>
      <c r="N252" s="319">
        <v>-865096.11659610074</v>
      </c>
      <c r="O252" s="319">
        <v>-597396.37876648514</v>
      </c>
      <c r="P252" s="319">
        <v>-377122.38282048976</v>
      </c>
      <c r="Q252" s="319">
        <v>-156216.32463253557</v>
      </c>
      <c r="R252" s="319">
        <v>-707032.09935722104</v>
      </c>
      <c r="S252" s="319">
        <v>-326368.88158882951</v>
      </c>
      <c r="T252" s="319">
        <v>-210450.11913710268</v>
      </c>
      <c r="U252" s="319">
        <v>-103090.52293999998</v>
      </c>
    </row>
    <row r="253" spans="1:21" hidden="1" outlineLevel="1">
      <c r="A253" s="321" t="s">
        <v>38</v>
      </c>
      <c r="B253" s="319"/>
      <c r="C253" s="334">
        <v>-308603.72576350003</v>
      </c>
      <c r="D253" s="334">
        <v>-206637</v>
      </c>
      <c r="E253" s="334">
        <v>-99308.883674499986</v>
      </c>
      <c r="F253" s="334">
        <v>-256478.02505000003</v>
      </c>
      <c r="G253" s="334">
        <v>-189788.58778000003</v>
      </c>
      <c r="H253" s="334">
        <v>-126545.92117</v>
      </c>
      <c r="I253" s="334">
        <v>-63153.309490000007</v>
      </c>
      <c r="J253" s="319">
        <v>-238423.62450000003</v>
      </c>
      <c r="K253" s="319">
        <v>-176099.81249999991</v>
      </c>
      <c r="L253" s="319">
        <v>-119118.41985999997</v>
      </c>
      <c r="M253" s="319">
        <v>-58678.333199999994</v>
      </c>
      <c r="N253" s="319">
        <v>-351515.17538950004</v>
      </c>
      <c r="O253" s="319">
        <v>-281825.26316949999</v>
      </c>
      <c r="P253" s="319">
        <v>-175924.63235949996</v>
      </c>
      <c r="Q253" s="319">
        <v>-82470.389951400008</v>
      </c>
      <c r="R253" s="319">
        <v>-92255.664598899995</v>
      </c>
      <c r="S253" s="319">
        <v>-54445.626010000007</v>
      </c>
      <c r="T253" s="319">
        <v>-35511.171220000018</v>
      </c>
      <c r="U253" s="319">
        <v>-17418.087990000007</v>
      </c>
    </row>
    <row r="254" spans="1:21" hidden="1" outlineLevel="1">
      <c r="A254" s="321" t="s">
        <v>647</v>
      </c>
      <c r="B254" s="319"/>
      <c r="C254" s="334">
        <v>736666.93348143075</v>
      </c>
      <c r="D254" s="334">
        <v>493930</v>
      </c>
      <c r="E254" s="334">
        <v>218516.753526224</v>
      </c>
      <c r="F254" s="334">
        <v>867455.18429465988</v>
      </c>
      <c r="G254" s="334">
        <v>604755.05908804596</v>
      </c>
      <c r="H254" s="334">
        <v>376997.44716109999</v>
      </c>
      <c r="I254" s="334">
        <v>184769.606051229</v>
      </c>
      <c r="J254" s="319">
        <v>769184.26550579863</v>
      </c>
      <c r="K254" s="319">
        <v>551694.51260950277</v>
      </c>
      <c r="L254" s="319">
        <v>375360.16505525773</v>
      </c>
      <c r="M254" s="319">
        <v>192677.66554422045</v>
      </c>
      <c r="N254" s="319">
        <v>796464.36870349606</v>
      </c>
      <c r="O254" s="319">
        <v>585508.78422783723</v>
      </c>
      <c r="P254" s="319">
        <v>373547.2346552079</v>
      </c>
      <c r="Q254" s="319">
        <v>178966.18318708829</v>
      </c>
      <c r="R254" s="319">
        <v>515714.1437087353</v>
      </c>
      <c r="S254" s="319">
        <v>333306.21829275333</v>
      </c>
      <c r="T254" s="319">
        <v>226475.15102971598</v>
      </c>
      <c r="U254" s="319">
        <v>112839.88259172603</v>
      </c>
    </row>
    <row r="255" spans="1:21" hidden="1" outlineLevel="1">
      <c r="A255" s="326" t="s">
        <v>648</v>
      </c>
      <c r="B255" s="320"/>
      <c r="C255" s="365">
        <v>423132.0192627277</v>
      </c>
      <c r="D255" s="365">
        <v>304374</v>
      </c>
      <c r="E255" s="365">
        <v>149938.0056793968</v>
      </c>
      <c r="F255" s="365">
        <v>473414.84895879845</v>
      </c>
      <c r="G255" s="365">
        <v>444929.07451564411</v>
      </c>
      <c r="H255" s="365">
        <v>275983.58054284711</v>
      </c>
      <c r="I255" s="365">
        <v>154371.42544014368</v>
      </c>
      <c r="J255" s="320">
        <v>582731.42611866572</v>
      </c>
      <c r="K255" s="320">
        <v>488916.71106903645</v>
      </c>
      <c r="L255" s="320">
        <v>360065.54434663069</v>
      </c>
      <c r="M255" s="320">
        <v>124652.83068792123</v>
      </c>
      <c r="N255" s="320">
        <v>50691.630261831335</v>
      </c>
      <c r="O255" s="320">
        <v>96093.514413400088</v>
      </c>
      <c r="P255" s="320">
        <v>131083.91543605429</v>
      </c>
      <c r="Q255" s="320">
        <v>79482.234141921741</v>
      </c>
      <c r="R255" s="320">
        <v>7280.8553335633478</v>
      </c>
      <c r="S255" s="320">
        <v>153722.27675795776</v>
      </c>
      <c r="T255" s="320">
        <v>92218.723436512228</v>
      </c>
      <c r="U255" s="320">
        <v>56953.76606245045</v>
      </c>
    </row>
    <row r="256" spans="1:21" hidden="1" outlineLevel="1">
      <c r="A256" s="327" t="s">
        <v>381</v>
      </c>
      <c r="B256" s="319"/>
      <c r="C256" s="334">
        <v>-39945.656539999996</v>
      </c>
      <c r="D256" s="334">
        <v>-26005</v>
      </c>
      <c r="E256" s="334">
        <v>-12384.195589999999</v>
      </c>
      <c r="F256" s="334">
        <v>-38969.616990000002</v>
      </c>
      <c r="G256" s="334">
        <v>-28971.128319999974</v>
      </c>
      <c r="H256" s="334">
        <v>-19419.540389999976</v>
      </c>
      <c r="I256" s="334">
        <v>-9744.7637599999998</v>
      </c>
      <c r="J256" s="319">
        <v>-14307.923180000002</v>
      </c>
      <c r="K256" s="319">
        <v>-10557.551600000003</v>
      </c>
      <c r="L256" s="319">
        <v>-6803.4027500000093</v>
      </c>
      <c r="M256" s="319">
        <v>-3178.8360899999998</v>
      </c>
      <c r="N256" s="319">
        <v>-4217.8385199999993</v>
      </c>
      <c r="O256" s="319">
        <v>-3161.7647199999997</v>
      </c>
      <c r="P256" s="319">
        <v>-2119.9131899999998</v>
      </c>
      <c r="Q256" s="319">
        <v>-1055.1750499999998</v>
      </c>
      <c r="R256" s="319">
        <v>-7556.643320000001</v>
      </c>
      <c r="S256" s="319">
        <v>-5646.8670899999997</v>
      </c>
      <c r="T256" s="319">
        <v>-4365.5936199999996</v>
      </c>
      <c r="U256" s="319">
        <v>-2491.7460599999999</v>
      </c>
    </row>
    <row r="257" spans="1:21" hidden="1" outlineLevel="1">
      <c r="A257" s="328" t="s">
        <v>45</v>
      </c>
      <c r="B257" s="329"/>
      <c r="C257" s="366">
        <v>383186.3627227277</v>
      </c>
      <c r="D257" s="366">
        <v>278369</v>
      </c>
      <c r="E257" s="366">
        <v>137553.81008939681</v>
      </c>
      <c r="F257" s="366">
        <v>434445.23196879844</v>
      </c>
      <c r="G257" s="366">
        <v>415957.94619564415</v>
      </c>
      <c r="H257" s="366">
        <v>256564.04015284713</v>
      </c>
      <c r="I257" s="366">
        <v>144626.66168014368</v>
      </c>
      <c r="J257" s="329">
        <v>568423</v>
      </c>
      <c r="K257" s="329">
        <v>478359.15946903644</v>
      </c>
      <c r="L257" s="329">
        <v>353262.14159663068</v>
      </c>
      <c r="M257" s="329">
        <v>121473.99459792124</v>
      </c>
      <c r="N257" s="329">
        <v>46473.791741831337</v>
      </c>
      <c r="O257" s="329">
        <v>92931.749693400081</v>
      </c>
      <c r="P257" s="329">
        <v>128964.00224605428</v>
      </c>
      <c r="Q257" s="329">
        <v>78427.059091921736</v>
      </c>
      <c r="R257" s="329">
        <v>-275.78798643665323</v>
      </c>
      <c r="S257" s="329">
        <v>148075.40966795775</v>
      </c>
      <c r="T257" s="329">
        <v>87853.129816512228</v>
      </c>
      <c r="U257" s="329">
        <v>54462.020002450452</v>
      </c>
    </row>
    <row r="258" spans="1:21" hidden="1" outlineLevel="1">
      <c r="A258" s="368" t="s">
        <v>732</v>
      </c>
    </row>
    <row r="259" spans="1:21" hidden="1" outlineLevel="1"/>
    <row r="260" spans="1:21" hidden="1" outlineLevel="1"/>
    <row r="261" spans="1:21" ht="15" collapsed="1">
      <c r="A261" s="331" t="s">
        <v>661</v>
      </c>
      <c r="B261" s="318"/>
      <c r="C261" s="318"/>
      <c r="D261" s="318"/>
      <c r="E261" s="318"/>
      <c r="F261" s="318"/>
      <c r="G261" s="318"/>
      <c r="H261" s="318"/>
      <c r="I261" s="318"/>
    </row>
    <row r="262" spans="1:21" ht="15" hidden="1" outlineLevel="1">
      <c r="A262" s="5" t="s">
        <v>53</v>
      </c>
      <c r="B262" s="6" t="s">
        <v>54</v>
      </c>
      <c r="C262" s="148"/>
      <c r="D262" s="148"/>
      <c r="E262" s="148"/>
      <c r="F262" s="148"/>
      <c r="G262" s="148"/>
      <c r="H262" s="148"/>
      <c r="I262" s="148"/>
    </row>
    <row r="263" spans="1:21" ht="15" hidden="1" outlineLevel="1">
      <c r="A263" s="31" t="s">
        <v>651</v>
      </c>
      <c r="B263" s="31" t="s">
        <v>650</v>
      </c>
      <c r="C263" s="149" t="s">
        <v>738</v>
      </c>
      <c r="D263" s="236" t="s">
        <v>730</v>
      </c>
      <c r="E263" s="236" t="s">
        <v>695</v>
      </c>
      <c r="F263" s="236" t="s">
        <v>694</v>
      </c>
      <c r="G263" s="236" t="s">
        <v>686</v>
      </c>
      <c r="H263" s="236" t="s">
        <v>684</v>
      </c>
      <c r="I263" s="236" t="s">
        <v>673</v>
      </c>
      <c r="J263" s="236" t="s">
        <v>662</v>
      </c>
      <c r="K263" s="236" t="s">
        <v>586</v>
      </c>
      <c r="L263" s="236" t="s">
        <v>583</v>
      </c>
      <c r="M263" s="236" t="s">
        <v>578</v>
      </c>
      <c r="N263" s="236" t="s">
        <v>566</v>
      </c>
      <c r="O263" s="236" t="s">
        <v>565</v>
      </c>
      <c r="P263" s="236" t="s">
        <v>550</v>
      </c>
      <c r="Q263" s="236" t="s">
        <v>538</v>
      </c>
      <c r="R263" s="236" t="s">
        <v>520</v>
      </c>
      <c r="S263" s="236" t="s">
        <v>478</v>
      </c>
      <c r="T263" s="236" t="s">
        <v>550</v>
      </c>
      <c r="U263" s="236" t="s">
        <v>429</v>
      </c>
    </row>
    <row r="264" spans="1:21" hidden="1" outlineLevel="1">
      <c r="A264" s="323" t="s">
        <v>70</v>
      </c>
      <c r="B264" s="320"/>
      <c r="C264" s="365">
        <v>129503.129973626</v>
      </c>
      <c r="D264" s="365">
        <v>237144.82217414916</v>
      </c>
      <c r="E264" s="365">
        <v>210487.17782585084</v>
      </c>
      <c r="F264" s="365">
        <v>143667.56824906904</v>
      </c>
      <c r="G264" s="365">
        <v>138770.80320163415</v>
      </c>
      <c r="H264" s="365">
        <v>136252.0921158205</v>
      </c>
      <c r="I264" s="365">
        <v>123103.2055365743</v>
      </c>
      <c r="J264" s="320">
        <v>114034.01016456354</v>
      </c>
      <c r="K264" s="320">
        <v>111029.16340262291</v>
      </c>
      <c r="L264" s="320">
        <v>130757.84988442872</v>
      </c>
      <c r="M264" s="320">
        <v>117874.78013176954</v>
      </c>
      <c r="N264" s="320">
        <v>105035.49217691727</v>
      </c>
      <c r="O264" s="320">
        <v>102324.78678805416</v>
      </c>
      <c r="P264" s="320">
        <v>110741.92835506744</v>
      </c>
      <c r="Q264" s="320">
        <v>105652.96696518274</v>
      </c>
      <c r="R264" s="320">
        <v>55498.803088296554</v>
      </c>
      <c r="S264" s="320">
        <v>60637.65494535421</v>
      </c>
      <c r="T264" s="320">
        <v>41327.471006913984</v>
      </c>
      <c r="U264" s="320">
        <v>39858.717464425543</v>
      </c>
    </row>
    <row r="265" spans="1:21" hidden="1" outlineLevel="1">
      <c r="A265" s="321" t="s">
        <v>642</v>
      </c>
      <c r="B265" s="319"/>
      <c r="C265" s="334">
        <v>-596493.54451726563</v>
      </c>
      <c r="D265" s="334">
        <v>377974.56750240491</v>
      </c>
      <c r="E265" s="334">
        <v>290049.43249759509</v>
      </c>
      <c r="F265" s="334">
        <v>269382.10515711457</v>
      </c>
      <c r="G265" s="334">
        <v>252619.62264744827</v>
      </c>
      <c r="H265" s="334">
        <v>246771.50093709721</v>
      </c>
      <c r="I265" s="334">
        <v>239707.86648277295</v>
      </c>
      <c r="J265" s="319">
        <v>243580.24897499406</v>
      </c>
      <c r="K265" s="319">
        <v>240766.75456718623</v>
      </c>
      <c r="L265" s="319">
        <v>224317.08088888391</v>
      </c>
      <c r="M265" s="319">
        <v>227316.22556971665</v>
      </c>
      <c r="N265" s="319">
        <v>224354.48648525251</v>
      </c>
      <c r="O265" s="319">
        <v>226221.08479727845</v>
      </c>
      <c r="P265" s="319">
        <v>232713.68240288028</v>
      </c>
      <c r="Q265" s="319">
        <v>233813.81855147314</v>
      </c>
      <c r="R265" s="319">
        <v>199421.61343009194</v>
      </c>
      <c r="S265" s="319">
        <v>128907.2655045389</v>
      </c>
      <c r="T265" s="319">
        <v>147184.01176064552</v>
      </c>
      <c r="U265" s="319">
        <v>96903.564152053063</v>
      </c>
    </row>
    <row r="266" spans="1:21" hidden="1" outlineLevel="1">
      <c r="A266" s="321" t="s">
        <v>643</v>
      </c>
      <c r="B266" s="319"/>
      <c r="C266" s="334">
        <v>591783.35943662585</v>
      </c>
      <c r="D266" s="334">
        <v>-290375.79096822243</v>
      </c>
      <c r="E266" s="334">
        <v>-162308.2090317776</v>
      </c>
      <c r="F266" s="334">
        <v>-62880.697445038764</v>
      </c>
      <c r="G266" s="334">
        <v>-41783.51724676702</v>
      </c>
      <c r="H266" s="334">
        <v>-35310.531119866318</v>
      </c>
      <c r="I266" s="334">
        <v>-46281.081166517448</v>
      </c>
      <c r="J266" s="319">
        <v>-42697.584190435242</v>
      </c>
      <c r="K266" s="319">
        <v>-44595.980504561769</v>
      </c>
      <c r="L266" s="319">
        <v>-57481.111224448527</v>
      </c>
      <c r="M266" s="319">
        <v>-71506.219121931514</v>
      </c>
      <c r="N266" s="319">
        <v>-68037.919311657286</v>
      </c>
      <c r="O266" s="319">
        <v>-68041.994904716441</v>
      </c>
      <c r="P266" s="319">
        <v>-73589.615247590249</v>
      </c>
      <c r="Q266" s="319">
        <v>-68774.898484342339</v>
      </c>
      <c r="R266" s="319">
        <v>-97601.533360001515</v>
      </c>
      <c r="S266" s="319">
        <v>-59914.596377505703</v>
      </c>
      <c r="T266" s="319">
        <v>-78468.661546971387</v>
      </c>
      <c r="U266" s="319">
        <v>-40959.501694958737</v>
      </c>
    </row>
    <row r="267" spans="1:21" hidden="1" outlineLevel="1">
      <c r="A267" s="321" t="s">
        <v>644</v>
      </c>
      <c r="B267" s="319"/>
      <c r="C267" s="334">
        <v>-1075567.3236568826</v>
      </c>
      <c r="D267" s="334">
        <v>-749137.23313980945</v>
      </c>
      <c r="E267" s="334">
        <v>-436484.76686019049</v>
      </c>
      <c r="F267" s="334">
        <v>-307377.06134591973</v>
      </c>
      <c r="G267" s="334">
        <v>-246900.49407569889</v>
      </c>
      <c r="H267" s="334">
        <v>-244697.1525491378</v>
      </c>
      <c r="I267" s="334">
        <v>-238523.64755967856</v>
      </c>
      <c r="J267" s="319">
        <v>-264180.82396999549</v>
      </c>
      <c r="K267" s="319">
        <v>-280684.90912000195</v>
      </c>
      <c r="L267" s="319">
        <v>-321045.24774000631</v>
      </c>
      <c r="M267" s="319">
        <v>-399884.00536601618</v>
      </c>
      <c r="N267" s="319">
        <v>-418427.91564339935</v>
      </c>
      <c r="O267" s="319">
        <v>-423730.70730044704</v>
      </c>
      <c r="P267" s="319">
        <v>-420187.48832835781</v>
      </c>
      <c r="Q267" s="319">
        <v>-423531.89540424012</v>
      </c>
      <c r="R267" s="319">
        <v>-385794.38889527903</v>
      </c>
      <c r="S267" s="319">
        <v>-278929.67308198218</v>
      </c>
      <c r="T267" s="319">
        <v>-290574.20381180488</v>
      </c>
      <c r="U267" s="319">
        <v>-282902.4893782424</v>
      </c>
    </row>
    <row r="268" spans="1:21" hidden="1" outlineLevel="1">
      <c r="A268" s="321" t="s">
        <v>645</v>
      </c>
      <c r="B268" s="319"/>
      <c r="C268" s="334">
        <v>1209780.6387111484</v>
      </c>
      <c r="D268" s="334">
        <v>898683.27877977607</v>
      </c>
      <c r="E268" s="334">
        <v>519230.72122022387</v>
      </c>
      <c r="F268" s="334">
        <v>244543.22188291291</v>
      </c>
      <c r="G268" s="334">
        <v>174835.19187665184</v>
      </c>
      <c r="H268" s="334">
        <v>169488.27484772739</v>
      </c>
      <c r="I268" s="334">
        <v>168200.06777999736</v>
      </c>
      <c r="J268" s="319">
        <v>177332.16935000021</v>
      </c>
      <c r="K268" s="319">
        <v>195543.29846000043</v>
      </c>
      <c r="L268" s="319">
        <v>284967.12795999961</v>
      </c>
      <c r="M268" s="319">
        <v>361948.77905000059</v>
      </c>
      <c r="N268" s="319">
        <v>367146.84064672142</v>
      </c>
      <c r="O268" s="319">
        <v>367876.40419593919</v>
      </c>
      <c r="P268" s="319">
        <v>371805.34952813521</v>
      </c>
      <c r="Q268" s="319">
        <v>364145.94230229204</v>
      </c>
      <c r="R268" s="319">
        <v>339473.1119134851</v>
      </c>
      <c r="S268" s="319">
        <v>270574.65890030318</v>
      </c>
      <c r="T268" s="319">
        <v>263186.32460504473</v>
      </c>
      <c r="U268" s="319">
        <v>266817.14438557363</v>
      </c>
    </row>
    <row r="269" spans="1:21" hidden="1" outlineLevel="1">
      <c r="A269" s="323" t="s">
        <v>639</v>
      </c>
      <c r="B269" s="320"/>
      <c r="C269" s="365">
        <v>-1091.0255853479716</v>
      </c>
      <c r="D269" s="365">
        <v>-1100.2464732044209</v>
      </c>
      <c r="E269" s="365">
        <v>-167.75352679557909</v>
      </c>
      <c r="F269" s="365">
        <v>-3000.0279996243116</v>
      </c>
      <c r="G269" s="365">
        <v>-3483.5147746995926</v>
      </c>
      <c r="H269" s="365">
        <v>-2786.5098229613027</v>
      </c>
      <c r="I269" s="365">
        <v>-3627.8309422066627</v>
      </c>
      <c r="J269" s="320">
        <v>-2930.332276576848</v>
      </c>
      <c r="K269" s="320">
        <v>-3040.9210317929628</v>
      </c>
      <c r="L269" s="320">
        <v>-3703.5008877046102</v>
      </c>
      <c r="M269" s="320">
        <v>-5081.5458806748602</v>
      </c>
      <c r="N269" s="320">
        <v>-4154.8258887845295</v>
      </c>
      <c r="O269" s="320">
        <v>-4213.0538455092537</v>
      </c>
      <c r="P269" s="320">
        <v>642.47213508832772</v>
      </c>
      <c r="Q269" s="320">
        <v>567.7979097390122</v>
      </c>
      <c r="R269" s="320">
        <v>1607.3489045071428</v>
      </c>
      <c r="S269" s="320">
        <v>-1528.2841116246514</v>
      </c>
      <c r="T269" s="320">
        <v>-364.93265131274757</v>
      </c>
      <c r="U269" s="320">
        <v>-2405.8637153963145</v>
      </c>
    </row>
    <row r="270" spans="1:21" hidden="1" outlineLevel="1">
      <c r="A270" s="321" t="s">
        <v>24</v>
      </c>
      <c r="B270" s="319"/>
      <c r="C270" s="334">
        <v>211.85867000000144</v>
      </c>
      <c r="D270" s="334">
        <v>5268.61130056</v>
      </c>
      <c r="E270" s="334">
        <v>19.388699439999996</v>
      </c>
      <c r="F270" s="334">
        <v>100.59910000000127</v>
      </c>
      <c r="G270" s="334">
        <v>5358</v>
      </c>
      <c r="H270" s="334">
        <v>151.83734999999996</v>
      </c>
      <c r="I270" s="334">
        <v>46.02673999999999</v>
      </c>
      <c r="J270" s="319">
        <v>959.11999999999989</v>
      </c>
      <c r="K270" s="319">
        <v>5570.4237000000003</v>
      </c>
      <c r="L270" s="319">
        <v>0.28549000000020897</v>
      </c>
      <c r="M270" s="319">
        <v>0</v>
      </c>
      <c r="N270" s="319">
        <v>0</v>
      </c>
      <c r="O270" s="319">
        <v>4221</v>
      </c>
      <c r="P270" s="319">
        <v>1348.94757</v>
      </c>
      <c r="Q270" s="319">
        <v>207.63741000000002</v>
      </c>
      <c r="R270" s="319">
        <v>80.413550080000277</v>
      </c>
      <c r="S270" s="319">
        <v>3971.5705499999995</v>
      </c>
      <c r="T270" s="319">
        <v>783.74900000000014</v>
      </c>
      <c r="U270" s="319">
        <v>25.2014803</v>
      </c>
    </row>
    <row r="271" spans="1:21" hidden="1" outlineLevel="1">
      <c r="A271" s="321" t="s">
        <v>26</v>
      </c>
      <c r="B271" s="319"/>
      <c r="C271" s="334">
        <v>1391.5292356626305</v>
      </c>
      <c r="D271" s="334">
        <v>-108445.55624086516</v>
      </c>
      <c r="E271" s="334">
        <v>-52826.44375913484</v>
      </c>
      <c r="F271" s="334">
        <v>-50148.059259547852</v>
      </c>
      <c r="G271" s="334">
        <v>-3888.6913847621763</v>
      </c>
      <c r="H271" s="334">
        <v>17436.4810079419</v>
      </c>
      <c r="I271" s="334">
        <v>16745.388799997065</v>
      </c>
      <c r="J271" s="319">
        <v>31783.319848966246</v>
      </c>
      <c r="K271" s="319">
        <v>21381.63570895289</v>
      </c>
      <c r="L271" s="319">
        <v>65418.57319869088</v>
      </c>
      <c r="M271" s="319">
        <v>25792.681289382908</v>
      </c>
      <c r="N271" s="319">
        <v>18818.33917112225</v>
      </c>
      <c r="O271" s="319">
        <v>24448.362346460606</v>
      </c>
      <c r="P271" s="319">
        <v>25783.537117666143</v>
      </c>
      <c r="Q271" s="319">
        <v>43803.986453650767</v>
      </c>
      <c r="R271" s="319">
        <v>21681.084390183867</v>
      </c>
      <c r="S271" s="319">
        <v>10949.508625532413</v>
      </c>
      <c r="T271" s="319">
        <v>12316.742193245176</v>
      </c>
      <c r="U271" s="319">
        <v>24444.881508536033</v>
      </c>
    </row>
    <row r="272" spans="1:21" hidden="1" outlineLevel="1">
      <c r="A272" s="321" t="s">
        <v>28</v>
      </c>
      <c r="B272" s="319"/>
      <c r="C272" s="334">
        <v>6320.4381800000046</v>
      </c>
      <c r="D272" s="334">
        <v>32762.556180000014</v>
      </c>
      <c r="E272" s="334">
        <v>-2261.5561800000146</v>
      </c>
      <c r="F272" s="334">
        <v>-50477.152479999968</v>
      </c>
      <c r="G272" s="334">
        <v>5351.0000000000073</v>
      </c>
      <c r="H272" s="334">
        <v>7389.8231500000693</v>
      </c>
      <c r="I272" s="334">
        <v>32604.64879999993</v>
      </c>
      <c r="J272" s="319">
        <v>194.94399497879203</v>
      </c>
      <c r="K272" s="319">
        <v>11013.852294878845</v>
      </c>
      <c r="L272" s="319">
        <v>35974.938890083802</v>
      </c>
      <c r="M272" s="319">
        <v>-23567.569959999993</v>
      </c>
      <c r="N272" s="319">
        <v>6455.5974099999876</v>
      </c>
      <c r="O272" s="319">
        <v>-20534.417100000093</v>
      </c>
      <c r="P272" s="319">
        <v>-12597.402649999985</v>
      </c>
      <c r="Q272" s="319">
        <v>-7642.3442799999793</v>
      </c>
      <c r="R272" s="319">
        <v>18212.639714500219</v>
      </c>
      <c r="S272" s="319">
        <v>23899.881505499645</v>
      </c>
      <c r="T272" s="319">
        <v>-2140.0458154998678</v>
      </c>
      <c r="U272" s="319">
        <v>8413.7300754999997</v>
      </c>
    </row>
    <row r="273" spans="1:21" hidden="1" outlineLevel="1">
      <c r="A273" s="321" t="s">
        <v>30</v>
      </c>
      <c r="B273" s="319"/>
      <c r="C273" s="334">
        <v>-9144.7074900002481</v>
      </c>
      <c r="D273" s="334">
        <v>-191.67852999997194</v>
      </c>
      <c r="E273" s="334">
        <v>19715.678529999972</v>
      </c>
      <c r="F273" s="334">
        <v>26501.855329999926</v>
      </c>
      <c r="G273" s="334">
        <v>42429</v>
      </c>
      <c r="H273" s="334">
        <v>-17597.196379999983</v>
      </c>
      <c r="I273" s="334">
        <v>-964.80362000001594</v>
      </c>
      <c r="J273" s="319">
        <v>1612.0348300000423</v>
      </c>
      <c r="K273" s="319">
        <v>-2992.1774100000257</v>
      </c>
      <c r="L273" s="319">
        <v>-869.37603000003037</v>
      </c>
      <c r="M273" s="319">
        <v>-8827.6239699999696</v>
      </c>
      <c r="N273" s="319">
        <v>257.0059999999803</v>
      </c>
      <c r="O273" s="319">
        <v>-3558.808100000002</v>
      </c>
      <c r="P273" s="319">
        <v>-3009.0520199999983</v>
      </c>
      <c r="Q273" s="319">
        <v>1925.7249999999999</v>
      </c>
      <c r="R273" s="319">
        <v>-14608.604665779229</v>
      </c>
      <c r="S273" s="319">
        <v>1788.6715257792207</v>
      </c>
      <c r="T273" s="319">
        <v>1306.9215099999997</v>
      </c>
      <c r="U273" s="319">
        <v>1516</v>
      </c>
    </row>
    <row r="274" spans="1:21" ht="23.25" hidden="1" outlineLevel="1">
      <c r="A274" s="321" t="s">
        <v>640</v>
      </c>
      <c r="B274" s="319"/>
      <c r="C274" s="334"/>
      <c r="D274" s="334"/>
      <c r="E274" s="334"/>
      <c r="F274" s="334"/>
      <c r="G274" s="334"/>
      <c r="H274" s="334"/>
      <c r="I274" s="334"/>
      <c r="J274" s="319"/>
      <c r="K274" s="319"/>
      <c r="L274" s="319"/>
      <c r="M274" s="319"/>
      <c r="N274" s="319"/>
      <c r="O274" s="319"/>
      <c r="P274" s="319"/>
      <c r="Q274" s="319"/>
      <c r="R274" s="319"/>
      <c r="S274" s="319"/>
      <c r="T274" s="319"/>
      <c r="U274" s="319"/>
    </row>
    <row r="275" spans="1:21" hidden="1" outlineLevel="1">
      <c r="A275" s="324" t="s">
        <v>641</v>
      </c>
      <c r="B275" s="325"/>
      <c r="C275" s="334">
        <v>-1133.9639025755569</v>
      </c>
      <c r="D275" s="334">
        <v>-20746.2342086348</v>
      </c>
      <c r="E275" s="334">
        <v>3207.2342086348017</v>
      </c>
      <c r="F275" s="334">
        <v>-11528.706118812239</v>
      </c>
      <c r="G275" s="334">
        <v>-16888.399478198029</v>
      </c>
      <c r="H275" s="334">
        <v>-6405.1865146828022</v>
      </c>
      <c r="I275" s="334">
        <v>-2573.2483873454353</v>
      </c>
      <c r="J275" s="319">
        <v>-26324.186256569727</v>
      </c>
      <c r="K275" s="319">
        <v>-9072.3856907118861</v>
      </c>
      <c r="L275" s="319">
        <v>4087.2730821726145</v>
      </c>
      <c r="M275" s="319">
        <v>33364.432073224489</v>
      </c>
      <c r="N275" s="319">
        <v>-42916.383512162327</v>
      </c>
      <c r="O275" s="319">
        <v>-22250.874717744849</v>
      </c>
      <c r="P275" s="319">
        <v>41345.012482543112</v>
      </c>
      <c r="Q275" s="319">
        <v>1638.1215578965041</v>
      </c>
      <c r="R275" s="319">
        <v>248144.98880577768</v>
      </c>
      <c r="S275" s="319">
        <v>-1376.1073804058151</v>
      </c>
      <c r="T275" s="319">
        <v>-546.77265345304556</v>
      </c>
      <c r="U275" s="319">
        <v>-238.96423935982281</v>
      </c>
    </row>
    <row r="276" spans="1:21" ht="23.25" hidden="1" outlineLevel="1">
      <c r="A276" s="367" t="s">
        <v>739</v>
      </c>
      <c r="B276" s="325"/>
      <c r="C276" s="334"/>
      <c r="D276" s="334"/>
      <c r="E276" s="334"/>
      <c r="F276" s="334"/>
      <c r="G276" s="334"/>
      <c r="H276" s="334"/>
      <c r="I276" s="334"/>
      <c r="J276" s="319"/>
      <c r="K276" s="319"/>
      <c r="L276" s="319"/>
      <c r="M276" s="319"/>
      <c r="N276" s="319"/>
      <c r="O276" s="319"/>
      <c r="P276" s="319"/>
      <c r="Q276" s="319"/>
      <c r="R276" s="319"/>
      <c r="S276" s="319"/>
      <c r="T276" s="319"/>
      <c r="U276" s="319"/>
    </row>
    <row r="277" spans="1:21" hidden="1" outlineLevel="1">
      <c r="A277" s="326" t="s">
        <v>646</v>
      </c>
      <c r="B277" s="320"/>
      <c r="C277" s="365">
        <v>126056.76652408455</v>
      </c>
      <c r="D277" s="365">
        <v>144692.76675928509</v>
      </c>
      <c r="E277" s="365">
        <v>178173.7257979952</v>
      </c>
      <c r="F277" s="365">
        <v>55116.076821084542</v>
      </c>
      <c r="G277" s="365">
        <v>167648.19756397442</v>
      </c>
      <c r="H277" s="365">
        <v>134441.34090611836</v>
      </c>
      <c r="I277" s="365">
        <v>165333.38692701919</v>
      </c>
      <c r="J277" s="320">
        <v>119328.91030536196</v>
      </c>
      <c r="K277" s="320">
        <v>133889.59097394976</v>
      </c>
      <c r="L277" s="320">
        <v>231666.04362767143</v>
      </c>
      <c r="M277" s="320">
        <v>139555.15368370211</v>
      </c>
      <c r="N277" s="320">
        <v>83495.225357092684</v>
      </c>
      <c r="O277" s="320">
        <v>80436.995371260564</v>
      </c>
      <c r="P277" s="320">
        <v>164255.44299036506</v>
      </c>
      <c r="Q277" s="320">
        <v>146153.89101646902</v>
      </c>
      <c r="R277" s="320">
        <v>330616.67378756625</v>
      </c>
      <c r="S277" s="320">
        <v>98342.895660135036</v>
      </c>
      <c r="T277" s="320">
        <v>52683.132589893488</v>
      </c>
      <c r="U277" s="320">
        <v>71613.702574005438</v>
      </c>
    </row>
    <row r="278" spans="1:21" ht="34.5" hidden="1" outlineLevel="1">
      <c r="A278" s="321" t="s">
        <v>34</v>
      </c>
      <c r="B278" s="319"/>
      <c r="C278" s="334">
        <v>-446.26186656773189</v>
      </c>
      <c r="D278" s="334">
        <v>-1133.3563696781794</v>
      </c>
      <c r="E278" s="334">
        <v>-2917.6436303218206</v>
      </c>
      <c r="F278" s="334">
        <v>-4237.9077745439909</v>
      </c>
      <c r="G278" s="334">
        <v>600.76622187726298</v>
      </c>
      <c r="H278" s="334">
        <v>-868.8284032856327</v>
      </c>
      <c r="I278" s="334">
        <v>3641.4403518953573</v>
      </c>
      <c r="J278" s="319">
        <v>-2379.5409500000796</v>
      </c>
      <c r="K278" s="319">
        <v>190.8832099999247</v>
      </c>
      <c r="L278" s="319">
        <v>1448.0540900007175</v>
      </c>
      <c r="M278" s="319">
        <v>-2206.4590600006732</v>
      </c>
      <c r="N278" s="319">
        <v>-2463.0439347045049</v>
      </c>
      <c r="O278" s="319">
        <v>-1214.3192105487242</v>
      </c>
      <c r="P278" s="319">
        <v>7125.4874317019776</v>
      </c>
      <c r="Q278" s="319">
        <v>-6951.1254777000004</v>
      </c>
      <c r="R278" s="319">
        <v>-240992.76427065104</v>
      </c>
      <c r="S278" s="319">
        <v>-8817.1923600000082</v>
      </c>
      <c r="T278" s="319">
        <v>-5600.7642267189831</v>
      </c>
      <c r="U278" s="319">
        <v>-6991.2081732810157</v>
      </c>
    </row>
    <row r="279" spans="1:21" ht="23.25" hidden="1" outlineLevel="1">
      <c r="A279" s="321" t="s">
        <v>600</v>
      </c>
      <c r="B279" s="325"/>
      <c r="C279" s="334"/>
      <c r="D279" s="334"/>
      <c r="E279" s="334"/>
      <c r="F279" s="334"/>
      <c r="G279" s="334"/>
      <c r="H279" s="334"/>
      <c r="I279" s="334"/>
      <c r="J279" s="319"/>
      <c r="K279" s="319"/>
      <c r="L279" s="319"/>
      <c r="M279" s="319"/>
      <c r="N279" s="319"/>
      <c r="O279" s="319"/>
      <c r="P279" s="319"/>
      <c r="Q279" s="319"/>
      <c r="R279" s="319"/>
      <c r="S279" s="319"/>
      <c r="T279" s="319"/>
      <c r="U279" s="319"/>
    </row>
    <row r="280" spans="1:21" hidden="1" outlineLevel="1">
      <c r="A280" s="321" t="s">
        <v>36</v>
      </c>
      <c r="B280" s="319"/>
      <c r="C280" s="334">
        <v>-147623.18567000021</v>
      </c>
      <c r="D280" s="334">
        <v>-157208.05365999942</v>
      </c>
      <c r="E280" s="334">
        <v>-144525.94634000058</v>
      </c>
      <c r="F280" s="334">
        <v>-218403.08254000021</v>
      </c>
      <c r="G280" s="334">
        <v>-163818.41513000056</v>
      </c>
      <c r="H280" s="334">
        <v>-140795.58683000031</v>
      </c>
      <c r="I280" s="334">
        <v>-136219.69839999985</v>
      </c>
      <c r="J280" s="319">
        <v>-178300.5952020284</v>
      </c>
      <c r="K280" s="319">
        <v>-124582.26237578905</v>
      </c>
      <c r="L280" s="319">
        <v>-119943.79690999995</v>
      </c>
      <c r="M280" s="319">
        <v>-146695.19628000064</v>
      </c>
      <c r="N280" s="319">
        <v>-267699.73782961559</v>
      </c>
      <c r="O280" s="319">
        <v>-220273.99594599538</v>
      </c>
      <c r="P280" s="319">
        <v>-220906.05818795419</v>
      </c>
      <c r="Q280" s="319">
        <v>-156216.32463253557</v>
      </c>
      <c r="R280" s="319">
        <v>-380663.21776839154</v>
      </c>
      <c r="S280" s="319">
        <v>-115918.76245172683</v>
      </c>
      <c r="T280" s="319">
        <v>-107359.5961971027</v>
      </c>
      <c r="U280" s="319">
        <v>-103090.52293999998</v>
      </c>
    </row>
    <row r="281" spans="1:21" hidden="1" outlineLevel="1">
      <c r="A281" s="321" t="s">
        <v>38</v>
      </c>
      <c r="B281" s="319"/>
      <c r="C281" s="334">
        <v>-101966.72576350003</v>
      </c>
      <c r="D281" s="334">
        <v>-107328.11632550001</v>
      </c>
      <c r="E281" s="334">
        <v>-99308.883674499986</v>
      </c>
      <c r="F281" s="334">
        <v>-66689.437269999995</v>
      </c>
      <c r="G281" s="334">
        <v>-63242.666610000029</v>
      </c>
      <c r="H281" s="334">
        <v>-63392.611679999995</v>
      </c>
      <c r="I281" s="334">
        <v>-63153.309490000007</v>
      </c>
      <c r="J281" s="319">
        <v>-62323.812000000122</v>
      </c>
      <c r="K281" s="319">
        <v>-56981.392639999947</v>
      </c>
      <c r="L281" s="319">
        <v>-60440.086659999972</v>
      </c>
      <c r="M281" s="319">
        <v>-58678.333199999994</v>
      </c>
      <c r="N281" s="319">
        <v>-69689.912220000057</v>
      </c>
      <c r="O281" s="319">
        <v>-105900.63081000003</v>
      </c>
      <c r="P281" s="319">
        <v>-93454.242408099948</v>
      </c>
      <c r="Q281" s="319">
        <v>-82470.389951400008</v>
      </c>
      <c r="R281" s="319">
        <v>-37810.038588899988</v>
      </c>
      <c r="S281" s="319">
        <v>-18934.454789999989</v>
      </c>
      <c r="T281" s="319">
        <v>-18093.083230000011</v>
      </c>
      <c r="U281" s="319">
        <v>-17418.087990000007</v>
      </c>
    </row>
    <row r="282" spans="1:21" hidden="1" outlineLevel="1">
      <c r="A282" s="321" t="s">
        <v>647</v>
      </c>
      <c r="B282" s="319"/>
      <c r="C282" s="334">
        <v>242736.93348143075</v>
      </c>
      <c r="D282" s="334">
        <v>275413.246473776</v>
      </c>
      <c r="E282" s="334">
        <v>218516.753526224</v>
      </c>
      <c r="F282" s="334">
        <v>262700.12520661391</v>
      </c>
      <c r="G282" s="334">
        <v>227757.61192694597</v>
      </c>
      <c r="H282" s="334">
        <v>192227.84110987099</v>
      </c>
      <c r="I282" s="334">
        <v>184769.606051229</v>
      </c>
      <c r="J282" s="319">
        <v>217489.75289629586</v>
      </c>
      <c r="K282" s="319">
        <v>176334.34755424503</v>
      </c>
      <c r="L282" s="319">
        <v>182682.49951103728</v>
      </c>
      <c r="M282" s="319">
        <v>192677.66554422045</v>
      </c>
      <c r="N282" s="319">
        <v>210955.58447565883</v>
      </c>
      <c r="O282" s="319">
        <v>211961.54957262933</v>
      </c>
      <c r="P282" s="319">
        <v>194581.05146811961</v>
      </c>
      <c r="Q282" s="319">
        <v>178966.18318708829</v>
      </c>
      <c r="R282" s="319">
        <v>182407.92541598197</v>
      </c>
      <c r="S282" s="319">
        <v>106831.06726303734</v>
      </c>
      <c r="T282" s="319">
        <v>113635.26843798996</v>
      </c>
      <c r="U282" s="319">
        <v>112839.88259172603</v>
      </c>
    </row>
    <row r="283" spans="1:21" hidden="1" outlineLevel="1">
      <c r="A283" s="326" t="s">
        <v>648</v>
      </c>
      <c r="B283" s="320"/>
      <c r="C283" s="365">
        <v>118758.0192627277</v>
      </c>
      <c r="D283" s="365">
        <v>154435.9943206032</v>
      </c>
      <c r="E283" s="365">
        <v>149938.0056793968</v>
      </c>
      <c r="F283" s="365">
        <v>28485.77444315434</v>
      </c>
      <c r="G283" s="365">
        <v>168945.493972797</v>
      </c>
      <c r="H283" s="365">
        <v>121612.15510270343</v>
      </c>
      <c r="I283" s="365">
        <v>154371.42544014368</v>
      </c>
      <c r="J283" s="320">
        <v>93814.715049629274</v>
      </c>
      <c r="K283" s="320">
        <v>128851.16672240576</v>
      </c>
      <c r="L283" s="320">
        <v>235412.71365870946</v>
      </c>
      <c r="M283" s="320">
        <v>124652.83068792123</v>
      </c>
      <c r="N283" s="320">
        <v>-45401.884151568753</v>
      </c>
      <c r="O283" s="320">
        <v>-34990.401022654201</v>
      </c>
      <c r="P283" s="320">
        <v>51601.681294132548</v>
      </c>
      <c r="Q283" s="320">
        <v>79482.234141921741</v>
      </c>
      <c r="R283" s="320">
        <v>-146441.42142439442</v>
      </c>
      <c r="S283" s="320">
        <v>61503.553321445535</v>
      </c>
      <c r="T283" s="320">
        <v>35264.957374061778</v>
      </c>
      <c r="U283" s="320">
        <v>56953.76606245045</v>
      </c>
    </row>
    <row r="284" spans="1:21" hidden="1" outlineLevel="1">
      <c r="A284" s="327" t="s">
        <v>381</v>
      </c>
      <c r="B284" s="319"/>
      <c r="C284" s="334">
        <v>-13940.656539999996</v>
      </c>
      <c r="D284" s="334">
        <v>-13620.804410000001</v>
      </c>
      <c r="E284" s="334">
        <v>-12384.195589999999</v>
      </c>
      <c r="F284" s="334">
        <v>-9998.4886700000279</v>
      </c>
      <c r="G284" s="334">
        <v>-9551.5879299999979</v>
      </c>
      <c r="H284" s="334">
        <v>-9674.7766299999766</v>
      </c>
      <c r="I284" s="334">
        <v>-9744.7637599999998</v>
      </c>
      <c r="J284" s="319">
        <v>-3750.3715799999991</v>
      </c>
      <c r="K284" s="319">
        <v>-3754.1488499999932</v>
      </c>
      <c r="L284" s="319">
        <v>-3624.5666600000095</v>
      </c>
      <c r="M284" s="319">
        <v>-3178.8360899999998</v>
      </c>
      <c r="N284" s="319">
        <v>-1056.0737999999997</v>
      </c>
      <c r="O284" s="319">
        <v>-1041.8515299999999</v>
      </c>
      <c r="P284" s="319">
        <v>-1064.7381399999999</v>
      </c>
      <c r="Q284" s="319">
        <v>-1055.1750499999998</v>
      </c>
      <c r="R284" s="319">
        <v>-1909.7762300000013</v>
      </c>
      <c r="S284" s="319">
        <v>-1281.2734700000001</v>
      </c>
      <c r="T284" s="319">
        <v>-1873.8475599999997</v>
      </c>
      <c r="U284" s="319">
        <v>-2491.7460599999999</v>
      </c>
    </row>
    <row r="285" spans="1:21" hidden="1" outlineLevel="1">
      <c r="A285" s="328" t="s">
        <v>45</v>
      </c>
      <c r="B285" s="329"/>
      <c r="C285" s="366">
        <v>104817.3627227277</v>
      </c>
      <c r="D285" s="366">
        <v>140815.18991060319</v>
      </c>
      <c r="E285" s="366">
        <v>137553.81008939681</v>
      </c>
      <c r="F285" s="366">
        <v>18487.28577315429</v>
      </c>
      <c r="G285" s="366">
        <v>159393.90604279703</v>
      </c>
      <c r="H285" s="366">
        <v>111937.37847270345</v>
      </c>
      <c r="I285" s="366">
        <v>144626.66168014368</v>
      </c>
      <c r="J285" s="329">
        <v>90063.840530963556</v>
      </c>
      <c r="K285" s="329">
        <v>125097.01787240576</v>
      </c>
      <c r="L285" s="329">
        <v>231788.14699870945</v>
      </c>
      <c r="M285" s="329">
        <v>121473.99459792124</v>
      </c>
      <c r="N285" s="329">
        <v>-46457.957951568744</v>
      </c>
      <c r="O285" s="329">
        <v>-36032.252552654201</v>
      </c>
      <c r="P285" s="329">
        <v>50536.943154132547</v>
      </c>
      <c r="Q285" s="329">
        <v>78427.059091921736</v>
      </c>
      <c r="R285" s="329">
        <v>-148351.1976543944</v>
      </c>
      <c r="S285" s="329">
        <v>60222.279851445521</v>
      </c>
      <c r="T285" s="329">
        <v>33391.109814061776</v>
      </c>
      <c r="U285" s="329">
        <v>54462.020002450452</v>
      </c>
    </row>
    <row r="286" spans="1:21" collapsed="1"/>
  </sheetData>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rgb="FFB2E0B4"/>
    <pageSetUpPr fitToPage="1"/>
  </sheetPr>
  <dimension ref="A1:AQ145"/>
  <sheetViews>
    <sheetView showGridLines="0" zoomScale="85" zoomScaleNormal="85" workbookViewId="0">
      <pane xSplit="2" topLeftCell="C1" activePane="topRight" state="frozen"/>
      <selection pane="topRight" activeCell="C4" sqref="C4"/>
    </sheetView>
  </sheetViews>
  <sheetFormatPr defaultColWidth="10.28515625" defaultRowHeight="14.25" outlineLevelCol="1"/>
  <cols>
    <col min="1" max="1" width="51" style="2" customWidth="1"/>
    <col min="2" max="2" width="40.28515625" style="3" customWidth="1" outlineLevel="1"/>
    <col min="3" max="37" width="13.7109375" style="2" customWidth="1"/>
    <col min="38" max="38" width="12.85546875" style="2" customWidth="1"/>
    <col min="39" max="39" width="12.5703125" style="2" customWidth="1"/>
    <col min="40" max="40" width="1.7109375" style="2" customWidth="1"/>
    <col min="41" max="41" width="12.85546875" style="2" customWidth="1"/>
    <col min="42" max="42" width="12.5703125" style="2" customWidth="1"/>
    <col min="43" max="43" width="12.85546875" style="2" customWidth="1"/>
    <col min="44" max="16384" width="10.28515625" style="2"/>
  </cols>
  <sheetData>
    <row r="1" spans="1:43" s="1" customFormat="1">
      <c r="A1" s="43" t="s">
        <v>0</v>
      </c>
      <c r="B1" s="43" t="s">
        <v>1</v>
      </c>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113"/>
      <c r="AF1" s="113"/>
      <c r="AG1" s="12"/>
      <c r="AH1" s="12"/>
      <c r="AI1" s="12"/>
      <c r="AJ1" s="12"/>
      <c r="AK1" s="2"/>
      <c r="AL1" s="2"/>
      <c r="AM1" s="2"/>
      <c r="AN1" s="2"/>
      <c r="AO1" s="2"/>
      <c r="AP1" s="2"/>
      <c r="AQ1" s="2"/>
    </row>
    <row r="2" spans="1:43">
      <c r="C2" s="3"/>
      <c r="D2" s="3"/>
      <c r="E2" s="3"/>
      <c r="F2" s="3"/>
      <c r="G2" s="3"/>
      <c r="H2" s="3"/>
      <c r="I2" s="3"/>
      <c r="J2" s="3"/>
      <c r="K2" s="3"/>
      <c r="L2" s="3"/>
      <c r="M2" s="3"/>
      <c r="N2" s="3"/>
      <c r="O2" s="3"/>
      <c r="P2" s="3"/>
      <c r="Q2" s="3"/>
      <c r="R2" s="3"/>
      <c r="S2" s="3"/>
      <c r="T2" s="3"/>
      <c r="U2" s="3"/>
      <c r="V2" s="3"/>
      <c r="W2" s="3"/>
      <c r="X2" s="3"/>
      <c r="Y2" s="3"/>
      <c r="Z2" s="3"/>
      <c r="AA2" s="3"/>
      <c r="AB2" s="3"/>
      <c r="AC2" s="3"/>
      <c r="AD2" s="3"/>
      <c r="AE2" s="4"/>
      <c r="AF2" s="4"/>
      <c r="AG2" s="4"/>
      <c r="AH2" s="4"/>
      <c r="AI2" s="4"/>
      <c r="AJ2" s="4"/>
      <c r="AL2" s="114"/>
      <c r="AM2" s="34"/>
    </row>
    <row r="3" spans="1:43">
      <c r="A3" s="5" t="s">
        <v>2</v>
      </c>
      <c r="B3" s="6" t="s">
        <v>3</v>
      </c>
      <c r="C3" s="6"/>
      <c r="D3" s="6"/>
      <c r="E3" s="6"/>
      <c r="F3" s="6"/>
      <c r="G3" s="6"/>
      <c r="H3" s="6"/>
      <c r="I3" s="6"/>
      <c r="J3" s="6"/>
      <c r="K3" s="6"/>
      <c r="L3" s="6"/>
      <c r="M3" s="6"/>
      <c r="N3" s="6"/>
      <c r="O3" s="6"/>
      <c r="P3" s="6"/>
      <c r="Q3" s="6"/>
      <c r="R3" s="6"/>
      <c r="S3" s="6"/>
      <c r="T3" s="6"/>
      <c r="U3" s="6"/>
      <c r="V3" s="6"/>
      <c r="W3" s="6"/>
      <c r="X3" s="6"/>
      <c r="Y3" s="6"/>
      <c r="Z3" s="6"/>
      <c r="AA3" s="6"/>
      <c r="AB3" s="6"/>
      <c r="AC3" s="6"/>
      <c r="AD3" s="150"/>
      <c r="AE3" s="6"/>
      <c r="AF3" s="115"/>
      <c r="AG3" s="115"/>
      <c r="AH3" s="115"/>
      <c r="AI3" s="115"/>
      <c r="AJ3" s="115"/>
      <c r="AK3" s="115"/>
    </row>
    <row r="4" spans="1:43" ht="30.2" customHeight="1">
      <c r="A4" s="7" t="s">
        <v>4</v>
      </c>
      <c r="B4" s="7" t="s">
        <v>5</v>
      </c>
      <c r="C4" s="8">
        <v>44834</v>
      </c>
      <c r="D4" s="8">
        <v>44742</v>
      </c>
      <c r="E4" s="8">
        <v>44651</v>
      </c>
      <c r="F4" s="8">
        <v>44561</v>
      </c>
      <c r="G4" s="8">
        <v>44469</v>
      </c>
      <c r="H4" s="8">
        <v>44377</v>
      </c>
      <c r="I4" s="8">
        <v>44286</v>
      </c>
      <c r="J4" s="8">
        <v>44196</v>
      </c>
      <c r="K4" s="8">
        <v>44104</v>
      </c>
      <c r="L4" s="8">
        <v>44012</v>
      </c>
      <c r="M4" s="8">
        <v>43921</v>
      </c>
      <c r="N4" s="8">
        <v>43830</v>
      </c>
      <c r="O4" s="8">
        <v>43738</v>
      </c>
      <c r="P4" s="8">
        <v>43646</v>
      </c>
      <c r="Q4" s="8">
        <v>43555</v>
      </c>
      <c r="R4" s="8">
        <v>43465</v>
      </c>
      <c r="S4" s="8">
        <v>43373</v>
      </c>
      <c r="T4" s="8">
        <v>43281</v>
      </c>
      <c r="U4" s="8" t="s">
        <v>428</v>
      </c>
      <c r="V4" s="8" t="s">
        <v>426</v>
      </c>
      <c r="W4" s="8" t="s">
        <v>422</v>
      </c>
      <c r="X4" s="8" t="s">
        <v>418</v>
      </c>
      <c r="Y4" s="8" t="s">
        <v>416</v>
      </c>
      <c r="Z4" s="8" t="s">
        <v>414</v>
      </c>
      <c r="AA4" s="8" t="s">
        <v>407</v>
      </c>
      <c r="AB4" s="8" t="s">
        <v>397</v>
      </c>
      <c r="AC4" s="8" t="s">
        <v>380</v>
      </c>
      <c r="AD4" s="8" t="s">
        <v>360</v>
      </c>
      <c r="AE4" s="8" t="s">
        <v>349</v>
      </c>
      <c r="AF4" s="8" t="s">
        <v>6</v>
      </c>
      <c r="AG4" s="8" t="s">
        <v>7</v>
      </c>
      <c r="AH4" s="8" t="s">
        <v>8</v>
      </c>
      <c r="AI4" s="8" t="s">
        <v>9</v>
      </c>
      <c r="AJ4" s="8" t="s">
        <v>10</v>
      </c>
      <c r="AK4" s="8" t="s">
        <v>11</v>
      </c>
    </row>
    <row r="5" spans="1:43">
      <c r="A5" s="28"/>
      <c r="B5" s="261"/>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row>
    <row r="6" spans="1:43">
      <c r="A6" s="89" t="s">
        <v>12</v>
      </c>
      <c r="B6" s="262" t="s">
        <v>13</v>
      </c>
      <c r="C6" s="117">
        <v>4145239</v>
      </c>
      <c r="D6" s="117">
        <v>3042204</v>
      </c>
      <c r="E6" s="117">
        <v>1266075</v>
      </c>
      <c r="F6" s="117">
        <v>3420814</v>
      </c>
      <c r="G6" s="117">
        <v>2455579</v>
      </c>
      <c r="H6" s="117">
        <v>1613041</v>
      </c>
      <c r="I6" s="117">
        <v>800608</v>
      </c>
      <c r="J6" s="117">
        <v>3573339.7</v>
      </c>
      <c r="K6" s="117">
        <v>2757549</v>
      </c>
      <c r="L6" s="117">
        <v>1932146.8</v>
      </c>
      <c r="M6" s="117">
        <v>1019957.25</v>
      </c>
      <c r="N6" s="117">
        <v>4188083</v>
      </c>
      <c r="O6" s="117">
        <v>3147967</v>
      </c>
      <c r="P6" s="117">
        <v>2094595</v>
      </c>
      <c r="Q6" s="117">
        <v>1035086</v>
      </c>
      <c r="R6" s="117">
        <v>2983829</v>
      </c>
      <c r="S6" s="117">
        <v>2053468</v>
      </c>
      <c r="T6" s="117">
        <v>1348342</v>
      </c>
      <c r="U6" s="117">
        <v>635030</v>
      </c>
      <c r="V6" s="117">
        <v>2665218</v>
      </c>
      <c r="W6" s="117">
        <v>2011377</v>
      </c>
      <c r="X6" s="117">
        <v>1317560</v>
      </c>
      <c r="Y6" s="117">
        <v>652353</v>
      </c>
      <c r="Z6" s="117">
        <v>2584563</v>
      </c>
      <c r="AA6" s="117">
        <v>1929628</v>
      </c>
      <c r="AB6" s="117">
        <f>AB38+AC38</f>
        <v>1270607</v>
      </c>
      <c r="AC6" s="117">
        <v>622538</v>
      </c>
      <c r="AD6" s="117">
        <v>2069758</v>
      </c>
      <c r="AE6" s="117">
        <v>1466703</v>
      </c>
      <c r="AF6" s="117">
        <v>901581</v>
      </c>
      <c r="AG6" s="117">
        <v>402617</v>
      </c>
      <c r="AH6" s="117">
        <v>1795097</v>
      </c>
      <c r="AI6" s="117">
        <v>1340613</v>
      </c>
      <c r="AJ6" s="117">
        <v>864176</v>
      </c>
      <c r="AK6" s="117">
        <v>425840</v>
      </c>
    </row>
    <row r="7" spans="1:43">
      <c r="A7" s="89" t="s">
        <v>14</v>
      </c>
      <c r="B7" s="262" t="s">
        <v>15</v>
      </c>
      <c r="C7" s="117">
        <v>-1869165</v>
      </c>
      <c r="D7" s="117">
        <v>-889834</v>
      </c>
      <c r="E7" s="117">
        <v>-263131</v>
      </c>
      <c r="F7" s="117">
        <v>-279872</v>
      </c>
      <c r="G7" s="117">
        <v>-178868</v>
      </c>
      <c r="H7" s="117">
        <v>-121313</v>
      </c>
      <c r="I7" s="117">
        <v>-67478</v>
      </c>
      <c r="J7" s="117">
        <v>-513270</v>
      </c>
      <c r="K7" s="117">
        <v>-444865</v>
      </c>
      <c r="L7" s="117">
        <v>-358374</v>
      </c>
      <c r="M7" s="117">
        <v>-209465.01247000002</v>
      </c>
      <c r="N7" s="118">
        <v>-1019324</v>
      </c>
      <c r="O7" s="118">
        <v>-784520</v>
      </c>
      <c r="P7" s="118">
        <v>-529456</v>
      </c>
      <c r="Q7" s="118">
        <v>-264644</v>
      </c>
      <c r="R7" s="118">
        <v>-876978</v>
      </c>
      <c r="S7" s="118">
        <v>-600389</v>
      </c>
      <c r="T7" s="118">
        <v>-402852</v>
      </c>
      <c r="U7" s="118">
        <v>-185118</v>
      </c>
      <c r="V7" s="118">
        <v>-738474</v>
      </c>
      <c r="W7" s="118">
        <v>-559304</v>
      </c>
      <c r="X7" s="118">
        <v>-369270</v>
      </c>
      <c r="Y7" s="118">
        <v>-185538</v>
      </c>
      <c r="Z7" s="118">
        <v>-758411</v>
      </c>
      <c r="AA7" s="118">
        <v>-566500</v>
      </c>
      <c r="AB7" s="118">
        <f>AB39+AC39</f>
        <v>-374668</v>
      </c>
      <c r="AC7" s="118">
        <v>-187117</v>
      </c>
      <c r="AD7" s="118">
        <v>-647111</v>
      </c>
      <c r="AE7" s="118">
        <v>-470315</v>
      </c>
      <c r="AF7" s="118">
        <v>-310860</v>
      </c>
      <c r="AG7" s="118">
        <v>-148931</v>
      </c>
      <c r="AH7" s="118">
        <v>-676813</v>
      </c>
      <c r="AI7" s="118">
        <v>-497726</v>
      </c>
      <c r="AJ7" s="118">
        <v>-317351</v>
      </c>
      <c r="AK7" s="118">
        <v>-155260</v>
      </c>
    </row>
    <row r="8" spans="1:43">
      <c r="A8" s="119" t="s">
        <v>16</v>
      </c>
      <c r="B8" s="263" t="s">
        <v>17</v>
      </c>
      <c r="C8" s="120">
        <v>2276074</v>
      </c>
      <c r="D8" s="120">
        <v>2152370</v>
      </c>
      <c r="E8" s="120">
        <v>1002944</v>
      </c>
      <c r="F8" s="120">
        <v>3140942</v>
      </c>
      <c r="G8" s="120">
        <v>2276711</v>
      </c>
      <c r="H8" s="120">
        <v>1491728</v>
      </c>
      <c r="I8" s="120">
        <v>733130</v>
      </c>
      <c r="J8" s="120">
        <v>3060070</v>
      </c>
      <c r="K8" s="120">
        <v>2312683.6</v>
      </c>
      <c r="L8" s="120">
        <v>1573772.8499999999</v>
      </c>
      <c r="M8" s="120">
        <v>810491.92137</v>
      </c>
      <c r="N8" s="120">
        <v>3168759</v>
      </c>
      <c r="O8" s="120">
        <v>2363447</v>
      </c>
      <c r="P8" s="120">
        <v>1565139</v>
      </c>
      <c r="Q8" s="120">
        <v>770442</v>
      </c>
      <c r="R8" s="120">
        <v>2106851</v>
      </c>
      <c r="S8" s="120">
        <v>1453079</v>
      </c>
      <c r="T8" s="120">
        <v>945490</v>
      </c>
      <c r="U8" s="120">
        <v>449912</v>
      </c>
      <c r="V8" s="120">
        <v>1926744</v>
      </c>
      <c r="W8" s="120">
        <v>1452073</v>
      </c>
      <c r="X8" s="120">
        <v>948290</v>
      </c>
      <c r="Y8" s="120">
        <v>466815</v>
      </c>
      <c r="Z8" s="120">
        <v>1826152</v>
      </c>
      <c r="AA8" s="120">
        <f>AA6+AA7</f>
        <v>1363128</v>
      </c>
      <c r="AB8" s="120">
        <f>AB40+AC40</f>
        <v>895939</v>
      </c>
      <c r="AC8" s="120">
        <f>AC6+AC7</f>
        <v>435421</v>
      </c>
      <c r="AD8" s="120">
        <f>AD6+AD7</f>
        <v>1422647</v>
      </c>
      <c r="AE8" s="120">
        <f t="shared" ref="AE8:AK8" si="0">AE6+AE7</f>
        <v>996388</v>
      </c>
      <c r="AF8" s="120">
        <f t="shared" si="0"/>
        <v>590721</v>
      </c>
      <c r="AG8" s="120">
        <f t="shared" si="0"/>
        <v>253686</v>
      </c>
      <c r="AH8" s="120">
        <f t="shared" si="0"/>
        <v>1118284</v>
      </c>
      <c r="AI8" s="120">
        <f t="shared" si="0"/>
        <v>842887</v>
      </c>
      <c r="AJ8" s="120">
        <f t="shared" si="0"/>
        <v>546825</v>
      </c>
      <c r="AK8" s="120">
        <f t="shared" si="0"/>
        <v>270580</v>
      </c>
    </row>
    <row r="9" spans="1:43">
      <c r="A9" s="89"/>
      <c r="B9" s="262"/>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row>
    <row r="10" spans="1:43">
      <c r="A10" s="89" t="s">
        <v>18</v>
      </c>
      <c r="B10" s="262" t="s">
        <v>19</v>
      </c>
      <c r="C10" s="117">
        <v>1073924</v>
      </c>
      <c r="D10" s="117">
        <v>723720</v>
      </c>
      <c r="E10" s="117">
        <v>362306</v>
      </c>
      <c r="F10" s="117">
        <v>1284545</v>
      </c>
      <c r="G10" s="117">
        <v>919801</v>
      </c>
      <c r="H10" s="117">
        <v>607993</v>
      </c>
      <c r="I10" s="117">
        <v>304436</v>
      </c>
      <c r="J10" s="117">
        <v>1132051</v>
      </c>
      <c r="K10" s="117">
        <v>817279</v>
      </c>
      <c r="L10" s="117">
        <v>516229</v>
      </c>
      <c r="M10" s="117">
        <v>266538</v>
      </c>
      <c r="N10" s="117">
        <v>1060165</v>
      </c>
      <c r="O10" s="117">
        <v>767949</v>
      </c>
      <c r="P10" s="117">
        <v>508407</v>
      </c>
      <c r="Q10" s="117">
        <v>251853</v>
      </c>
      <c r="R10" s="117">
        <v>724714</v>
      </c>
      <c r="S10" s="117">
        <v>495399</v>
      </c>
      <c r="T10" s="117">
        <v>321650</v>
      </c>
      <c r="U10" s="117">
        <v>149911</v>
      </c>
      <c r="V10" s="117">
        <v>601481</v>
      </c>
      <c r="W10" s="117">
        <v>458435</v>
      </c>
      <c r="X10" s="117">
        <v>307991</v>
      </c>
      <c r="Y10" s="117">
        <v>148505</v>
      </c>
      <c r="Z10" s="117">
        <v>608012</v>
      </c>
      <c r="AA10" s="117">
        <v>453786</v>
      </c>
      <c r="AB10" s="117">
        <f>AB42+AC42</f>
        <v>293673</v>
      </c>
      <c r="AC10" s="117">
        <v>146553</v>
      </c>
      <c r="AD10" s="117">
        <v>493845</v>
      </c>
      <c r="AE10" s="117">
        <v>348189</v>
      </c>
      <c r="AF10" s="117">
        <v>209877</v>
      </c>
      <c r="AG10" s="117">
        <v>82267</v>
      </c>
      <c r="AH10" s="117">
        <v>357243</v>
      </c>
      <c r="AI10" s="117">
        <v>269357</v>
      </c>
      <c r="AJ10" s="117">
        <v>176588</v>
      </c>
      <c r="AK10" s="117">
        <v>84293</v>
      </c>
    </row>
    <row r="11" spans="1:43">
      <c r="A11" s="89" t="s">
        <v>20</v>
      </c>
      <c r="B11" s="262" t="s">
        <v>21</v>
      </c>
      <c r="C11" s="118">
        <v>-198554</v>
      </c>
      <c r="D11" s="118">
        <v>-128097</v>
      </c>
      <c r="E11" s="118">
        <v>-61622</v>
      </c>
      <c r="F11" s="118">
        <v>-235559</v>
      </c>
      <c r="G11" s="118">
        <v>-172072</v>
      </c>
      <c r="H11" s="118">
        <v>-110863</v>
      </c>
      <c r="I11" s="118">
        <v>-57150</v>
      </c>
      <c r="J11" s="118">
        <v>-215956</v>
      </c>
      <c r="K11" s="118">
        <v>-158984</v>
      </c>
      <c r="L11" s="118">
        <v>-109170</v>
      </c>
      <c r="M11" s="118">
        <v>-59778</v>
      </c>
      <c r="N11" s="118">
        <v>-240228</v>
      </c>
      <c r="O11" s="118">
        <v>-155339</v>
      </c>
      <c r="P11" s="118">
        <v>-101320</v>
      </c>
      <c r="Q11" s="118">
        <v>-45970</v>
      </c>
      <c r="R11" s="118">
        <v>-157324</v>
      </c>
      <c r="S11" s="118">
        <v>-110727</v>
      </c>
      <c r="T11" s="118">
        <v>-68993</v>
      </c>
      <c r="U11" s="118">
        <v>-29237</v>
      </c>
      <c r="V11" s="118">
        <v>-115502</v>
      </c>
      <c r="W11" s="118">
        <v>-86871</v>
      </c>
      <c r="X11" s="118">
        <v>-55952</v>
      </c>
      <c r="Y11" s="118">
        <v>-20680</v>
      </c>
      <c r="Z11" s="118">
        <v>-114792</v>
      </c>
      <c r="AA11" s="118">
        <v>-78206</v>
      </c>
      <c r="AB11" s="118">
        <f>AB43+AC43</f>
        <v>-48746</v>
      </c>
      <c r="AC11" s="118">
        <v>-23516</v>
      </c>
      <c r="AD11" s="118">
        <v>-71143</v>
      </c>
      <c r="AE11" s="118">
        <v>-46603</v>
      </c>
      <c r="AF11" s="118">
        <v>-27268</v>
      </c>
      <c r="AG11" s="118">
        <v>-10405</v>
      </c>
      <c r="AH11" s="118">
        <v>-46744</v>
      </c>
      <c r="AI11" s="118">
        <v>-35200</v>
      </c>
      <c r="AJ11" s="118">
        <v>-22799</v>
      </c>
      <c r="AK11" s="118">
        <v>-11741</v>
      </c>
    </row>
    <row r="12" spans="1:43">
      <c r="A12" s="119" t="s">
        <v>22</v>
      </c>
      <c r="B12" s="263" t="s">
        <v>23</v>
      </c>
      <c r="C12" s="120">
        <v>875370</v>
      </c>
      <c r="D12" s="120">
        <v>595623</v>
      </c>
      <c r="E12" s="120">
        <v>300684</v>
      </c>
      <c r="F12" s="120">
        <v>1048986</v>
      </c>
      <c r="G12" s="120">
        <v>747729</v>
      </c>
      <c r="H12" s="120">
        <v>497130</v>
      </c>
      <c r="I12" s="120">
        <v>247286</v>
      </c>
      <c r="J12" s="120">
        <v>916095</v>
      </c>
      <c r="K12" s="120">
        <v>658295</v>
      </c>
      <c r="L12" s="120">
        <v>407059</v>
      </c>
      <c r="M12" s="120">
        <v>206759.83519000001</v>
      </c>
      <c r="N12" s="120">
        <v>819937</v>
      </c>
      <c r="O12" s="120">
        <v>612610</v>
      </c>
      <c r="P12" s="120">
        <v>407087</v>
      </c>
      <c r="Q12" s="120">
        <v>205883</v>
      </c>
      <c r="R12" s="120">
        <v>567390</v>
      </c>
      <c r="S12" s="120">
        <v>384672</v>
      </c>
      <c r="T12" s="120">
        <v>252657</v>
      </c>
      <c r="U12" s="120">
        <v>120674</v>
      </c>
      <c r="V12" s="120">
        <v>485979</v>
      </c>
      <c r="W12" s="120">
        <v>371564</v>
      </c>
      <c r="X12" s="120">
        <v>252039</v>
      </c>
      <c r="Y12" s="120">
        <v>127825</v>
      </c>
      <c r="Z12" s="120">
        <v>493220</v>
      </c>
      <c r="AA12" s="120">
        <f>AA10+AA11</f>
        <v>375580</v>
      </c>
      <c r="AB12" s="120">
        <f>AB44+AC44</f>
        <v>244927</v>
      </c>
      <c r="AC12" s="120">
        <f>AC10+AC11</f>
        <v>123037</v>
      </c>
      <c r="AD12" s="120">
        <f t="shared" ref="AD12:AK12" si="1">AD10+AD11</f>
        <v>422702</v>
      </c>
      <c r="AE12" s="120">
        <f t="shared" si="1"/>
        <v>301586</v>
      </c>
      <c r="AF12" s="120">
        <f t="shared" si="1"/>
        <v>182609</v>
      </c>
      <c r="AG12" s="120">
        <f t="shared" si="1"/>
        <v>71862</v>
      </c>
      <c r="AH12" s="120">
        <f t="shared" si="1"/>
        <v>310499</v>
      </c>
      <c r="AI12" s="120">
        <f t="shared" si="1"/>
        <v>234157</v>
      </c>
      <c r="AJ12" s="120">
        <f t="shared" si="1"/>
        <v>153789</v>
      </c>
      <c r="AK12" s="120">
        <f t="shared" si="1"/>
        <v>72552</v>
      </c>
    </row>
    <row r="13" spans="1:43">
      <c r="A13" s="89"/>
      <c r="B13" s="262"/>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row>
    <row r="14" spans="1:43">
      <c r="A14" s="89" t="s">
        <v>24</v>
      </c>
      <c r="B14" s="262" t="s">
        <v>25</v>
      </c>
      <c r="C14" s="117">
        <v>10651</v>
      </c>
      <c r="D14" s="117">
        <v>8142</v>
      </c>
      <c r="E14" s="117">
        <v>981</v>
      </c>
      <c r="F14" s="117">
        <v>8550</v>
      </c>
      <c r="G14" s="117">
        <v>6813</v>
      </c>
      <c r="H14" s="117">
        <v>1455</v>
      </c>
      <c r="I14" s="117">
        <v>359</v>
      </c>
      <c r="J14" s="117">
        <v>9669</v>
      </c>
      <c r="K14" s="117">
        <v>8250</v>
      </c>
      <c r="L14" s="117">
        <v>2439</v>
      </c>
      <c r="M14" s="117">
        <v>1979</v>
      </c>
      <c r="N14" s="117">
        <v>6007</v>
      </c>
      <c r="O14" s="117">
        <v>6007</v>
      </c>
      <c r="P14" s="117">
        <v>1556</v>
      </c>
      <c r="Q14" s="117">
        <v>208</v>
      </c>
      <c r="R14" s="117">
        <v>4860</v>
      </c>
      <c r="S14" s="117">
        <v>4780</v>
      </c>
      <c r="T14" s="117">
        <v>809</v>
      </c>
      <c r="U14" s="117">
        <v>25</v>
      </c>
      <c r="V14" s="117">
        <v>10360</v>
      </c>
      <c r="W14" s="117">
        <v>4693</v>
      </c>
      <c r="X14" s="117">
        <v>4693</v>
      </c>
      <c r="Y14" s="117">
        <v>23</v>
      </c>
      <c r="Z14" s="117">
        <v>5801</v>
      </c>
      <c r="AA14" s="117">
        <v>5777</v>
      </c>
      <c r="AB14" s="117">
        <f>AB46+AC46</f>
        <v>5758</v>
      </c>
      <c r="AC14" s="117"/>
      <c r="AD14" s="117">
        <v>4394</v>
      </c>
      <c r="AE14" s="117">
        <v>4394</v>
      </c>
      <c r="AF14" s="117">
        <v>5230</v>
      </c>
      <c r="AG14" s="117"/>
      <c r="AH14" s="117">
        <v>3303</v>
      </c>
      <c r="AI14" s="117">
        <v>3302</v>
      </c>
      <c r="AJ14" s="117">
        <v>3302</v>
      </c>
      <c r="AK14" s="117">
        <v>0</v>
      </c>
    </row>
    <row r="15" spans="1:43">
      <c r="A15" s="89" t="s">
        <v>26</v>
      </c>
      <c r="B15" s="262" t="s">
        <v>27</v>
      </c>
      <c r="C15" s="117">
        <v>481465</v>
      </c>
      <c r="D15" s="117">
        <v>269610</v>
      </c>
      <c r="E15" s="117">
        <v>150834</v>
      </c>
      <c r="F15" s="117">
        <v>633493</v>
      </c>
      <c r="G15" s="117">
        <v>493417</v>
      </c>
      <c r="H15" s="117">
        <v>331817</v>
      </c>
      <c r="I15" s="117">
        <v>158065</v>
      </c>
      <c r="J15" s="117">
        <v>748390.1</v>
      </c>
      <c r="K15" s="117">
        <v>534398</v>
      </c>
      <c r="L15" s="117">
        <v>376805</v>
      </c>
      <c r="M15" s="117">
        <v>187186</v>
      </c>
      <c r="N15" s="117">
        <v>682415</v>
      </c>
      <c r="O15" s="117">
        <v>501728</v>
      </c>
      <c r="P15" s="117">
        <v>326032</v>
      </c>
      <c r="Q15" s="117">
        <v>167997</v>
      </c>
      <c r="R15" s="117">
        <v>330773</v>
      </c>
      <c r="S15" s="117">
        <v>201096</v>
      </c>
      <c r="T15" s="117">
        <v>138590</v>
      </c>
      <c r="U15" s="117">
        <v>75412</v>
      </c>
      <c r="V15" s="117">
        <v>251408</v>
      </c>
      <c r="W15" s="117">
        <v>186112</v>
      </c>
      <c r="X15" s="117">
        <v>126458</v>
      </c>
      <c r="Y15" s="117">
        <v>65661</v>
      </c>
      <c r="Z15" s="117">
        <v>255191</v>
      </c>
      <c r="AA15" s="117">
        <v>177652</v>
      </c>
      <c r="AB15" s="117">
        <f>AB47+AC47</f>
        <v>109855</v>
      </c>
      <c r="AC15" s="117">
        <v>52035</v>
      </c>
      <c r="AD15" s="117">
        <v>183461</v>
      </c>
      <c r="AE15" s="117">
        <v>121106</v>
      </c>
      <c r="AF15" s="117">
        <v>67864</v>
      </c>
      <c r="AG15" s="117">
        <v>20055</v>
      </c>
      <c r="AH15" s="117">
        <v>63723</v>
      </c>
      <c r="AI15" s="117">
        <v>43391</v>
      </c>
      <c r="AJ15" s="117">
        <v>24874</v>
      </c>
      <c r="AK15" s="117">
        <v>13721</v>
      </c>
    </row>
    <row r="16" spans="1:43">
      <c r="A16" s="89" t="s">
        <v>28</v>
      </c>
      <c r="B16" s="262" t="s">
        <v>29</v>
      </c>
      <c r="C16" s="117">
        <v>36822</v>
      </c>
      <c r="D16" s="117">
        <v>30501</v>
      </c>
      <c r="E16" s="117">
        <v>-2262</v>
      </c>
      <c r="F16" s="117">
        <v>-5133</v>
      </c>
      <c r="G16" s="117">
        <v>45345</v>
      </c>
      <c r="H16" s="117">
        <v>39994</v>
      </c>
      <c r="I16" s="117">
        <v>32605</v>
      </c>
      <c r="J16" s="117">
        <v>29081</v>
      </c>
      <c r="K16" s="117">
        <v>28885</v>
      </c>
      <c r="L16" s="117">
        <v>17870</v>
      </c>
      <c r="M16" s="117">
        <v>-23569</v>
      </c>
      <c r="N16" s="117">
        <v>-31836</v>
      </c>
      <c r="O16" s="117">
        <v>-40531</v>
      </c>
      <c r="P16" s="117">
        <v>-19998</v>
      </c>
      <c r="Q16" s="117">
        <v>-7637</v>
      </c>
      <c r="R16" s="117">
        <v>48838</v>
      </c>
      <c r="S16" s="117">
        <v>30626</v>
      </c>
      <c r="T16" s="117">
        <v>6726</v>
      </c>
      <c r="U16" s="117">
        <v>8393</v>
      </c>
      <c r="V16" s="117">
        <v>28398</v>
      </c>
      <c r="W16" s="117">
        <v>25543</v>
      </c>
      <c r="X16" s="117">
        <v>21095</v>
      </c>
      <c r="Y16" s="117">
        <v>984</v>
      </c>
      <c r="Z16" s="117">
        <v>46199</v>
      </c>
      <c r="AA16" s="117">
        <v>42437</v>
      </c>
      <c r="AB16" s="117">
        <f>AB48+AC48</f>
        <v>42433</v>
      </c>
      <c r="AC16" s="117">
        <v>474</v>
      </c>
      <c r="AD16" s="117">
        <v>47752</v>
      </c>
      <c r="AE16" s="117">
        <v>35305</v>
      </c>
      <c r="AF16" s="117">
        <v>35200</v>
      </c>
      <c r="AG16" s="117">
        <v>23033</v>
      </c>
      <c r="AH16" s="117">
        <v>24465</v>
      </c>
      <c r="AI16" s="117">
        <v>5389</v>
      </c>
      <c r="AJ16" s="117">
        <v>5476</v>
      </c>
      <c r="AK16" s="117">
        <v>3169</v>
      </c>
    </row>
    <row r="17" spans="1:37">
      <c r="A17" s="89" t="s">
        <v>30</v>
      </c>
      <c r="B17" s="262" t="s">
        <v>31</v>
      </c>
      <c r="C17" s="117">
        <v>10379</v>
      </c>
      <c r="D17" s="117">
        <v>19524</v>
      </c>
      <c r="E17" s="117">
        <v>19716</v>
      </c>
      <c r="F17" s="117">
        <v>50369</v>
      </c>
      <c r="G17" s="117">
        <v>23867</v>
      </c>
      <c r="H17" s="117">
        <v>-18562</v>
      </c>
      <c r="I17" s="117">
        <v>-965</v>
      </c>
      <c r="J17" s="117">
        <v>-11077</v>
      </c>
      <c r="K17" s="117">
        <v>-12689</v>
      </c>
      <c r="L17" s="117">
        <v>-9697</v>
      </c>
      <c r="M17" s="117">
        <v>-8828</v>
      </c>
      <c r="N17" s="117">
        <v>-4385</v>
      </c>
      <c r="O17" s="117">
        <v>-4642</v>
      </c>
      <c r="P17" s="117">
        <v>-1083</v>
      </c>
      <c r="Q17" s="117">
        <v>1926</v>
      </c>
      <c r="R17" s="117">
        <v>-9997</v>
      </c>
      <c r="S17" s="117">
        <v>4612</v>
      </c>
      <c r="T17" s="117">
        <v>2823</v>
      </c>
      <c r="U17" s="117">
        <v>1516</v>
      </c>
      <c r="V17" s="117">
        <v>3304</v>
      </c>
      <c r="W17" s="117">
        <v>5436</v>
      </c>
      <c r="X17" s="117">
        <v>1643</v>
      </c>
      <c r="Y17" s="117">
        <v>821</v>
      </c>
      <c r="Z17" s="117">
        <v>-77</v>
      </c>
      <c r="AA17" s="117">
        <v>256</v>
      </c>
      <c r="AB17" s="117">
        <f>AB49+AC49</f>
        <v>140</v>
      </c>
      <c r="AC17" s="117">
        <v>361</v>
      </c>
      <c r="AD17" s="117"/>
      <c r="AE17" s="117"/>
      <c r="AF17" s="117"/>
      <c r="AG17" s="117"/>
      <c r="AH17" s="117">
        <v>-156</v>
      </c>
      <c r="AI17" s="117">
        <v>-156</v>
      </c>
      <c r="AJ17" s="117">
        <v>-156</v>
      </c>
      <c r="AK17" s="117">
        <v>-135</v>
      </c>
    </row>
    <row r="18" spans="1:37" ht="14.25" customHeight="1">
      <c r="A18" s="364" t="s">
        <v>739</v>
      </c>
      <c r="B18" s="369" t="s">
        <v>734</v>
      </c>
      <c r="C18" s="310">
        <v>-2652</v>
      </c>
      <c r="D18" s="310">
        <v>-2379</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row>
    <row r="19" spans="1:37">
      <c r="A19" s="89" t="s">
        <v>32</v>
      </c>
      <c r="B19" s="262" t="s">
        <v>33</v>
      </c>
      <c r="C19" s="117">
        <v>162132</v>
      </c>
      <c r="D19" s="117">
        <v>111842</v>
      </c>
      <c r="E19" s="117">
        <v>73667</v>
      </c>
      <c r="F19" s="117">
        <v>229695</v>
      </c>
      <c r="G19" s="117">
        <v>133817</v>
      </c>
      <c r="H19" s="117">
        <v>109674</v>
      </c>
      <c r="I19" s="117">
        <v>51684</v>
      </c>
      <c r="J19" s="117">
        <v>323586</v>
      </c>
      <c r="K19" s="117">
        <v>238822.59999999998</v>
      </c>
      <c r="L19" s="117">
        <v>195467</v>
      </c>
      <c r="M19" s="117">
        <v>146095</v>
      </c>
      <c r="N19" s="117">
        <v>182705</v>
      </c>
      <c r="O19" s="117">
        <v>139547</v>
      </c>
      <c r="P19" s="117">
        <v>108851</v>
      </c>
      <c r="Q19" s="117">
        <v>37219</v>
      </c>
      <c r="R19" s="117">
        <v>387778</v>
      </c>
      <c r="S19" s="117">
        <v>68441</v>
      </c>
      <c r="T19" s="117">
        <v>52673</v>
      </c>
      <c r="U19" s="117">
        <v>38683</v>
      </c>
      <c r="V19" s="117">
        <v>131282</v>
      </c>
      <c r="W19" s="117">
        <v>102319</v>
      </c>
      <c r="X19" s="117">
        <v>65716</v>
      </c>
      <c r="Y19" s="117">
        <v>23797</v>
      </c>
      <c r="Z19" s="117">
        <v>130324</v>
      </c>
      <c r="AA19" s="117">
        <v>105410</v>
      </c>
      <c r="AB19" s="117">
        <f t="shared" ref="AB19:AB20" si="2">AB51+AC51</f>
        <v>83780</v>
      </c>
      <c r="AC19" s="117">
        <v>31073</v>
      </c>
      <c r="AD19" s="117">
        <v>60811</v>
      </c>
      <c r="AE19" s="117">
        <v>38317</v>
      </c>
      <c r="AF19" s="117">
        <v>16915</v>
      </c>
      <c r="AG19" s="117">
        <v>6357</v>
      </c>
      <c r="AH19" s="117">
        <v>37937</v>
      </c>
      <c r="AI19" s="117">
        <v>28169</v>
      </c>
      <c r="AJ19" s="117">
        <v>16390</v>
      </c>
      <c r="AK19" s="117">
        <v>5632</v>
      </c>
    </row>
    <row r="20" spans="1:37" ht="25.5">
      <c r="A20" s="89" t="s">
        <v>34</v>
      </c>
      <c r="B20" s="262" t="s">
        <v>35</v>
      </c>
      <c r="C20" s="117">
        <v>-218748</v>
      </c>
      <c r="D20" s="117">
        <v>-164727</v>
      </c>
      <c r="E20" s="117">
        <v>-79128</v>
      </c>
      <c r="F20" s="117">
        <v>-266185</v>
      </c>
      <c r="G20" s="117">
        <v>-191946</v>
      </c>
      <c r="H20" s="117">
        <v>-131014</v>
      </c>
      <c r="I20" s="117">
        <v>-60068</v>
      </c>
      <c r="J20" s="117">
        <v>-601499</v>
      </c>
      <c r="K20" s="117">
        <v>-492966</v>
      </c>
      <c r="L20" s="117">
        <v>-398233</v>
      </c>
      <c r="M20" s="117">
        <v>-198321</v>
      </c>
      <c r="N20" s="117">
        <v>-441890</v>
      </c>
      <c r="O20" s="117">
        <v>-340849</v>
      </c>
      <c r="P20" s="117">
        <v>-205534</v>
      </c>
      <c r="Q20" s="117">
        <v>-93181</v>
      </c>
      <c r="R20" s="117">
        <v>-557682</v>
      </c>
      <c r="S20" s="117">
        <v>-219115</v>
      </c>
      <c r="T20" s="117">
        <v>-117343</v>
      </c>
      <c r="U20" s="117">
        <v>-62354</v>
      </c>
      <c r="V20" s="117">
        <v>-355299</v>
      </c>
      <c r="W20" s="117">
        <v>-265187</v>
      </c>
      <c r="X20" s="117">
        <v>-178023</v>
      </c>
      <c r="Y20" s="117">
        <v>-85999</v>
      </c>
      <c r="Z20" s="117">
        <v>-398883</v>
      </c>
      <c r="AA20" s="117">
        <v>-281737</v>
      </c>
      <c r="AB20" s="117">
        <f t="shared" si="2"/>
        <v>-165815</v>
      </c>
      <c r="AC20" s="117">
        <v>-77282</v>
      </c>
      <c r="AD20" s="117">
        <v>-301876</v>
      </c>
      <c r="AE20" s="117">
        <v>-225972</v>
      </c>
      <c r="AF20" s="117">
        <v>-133439</v>
      </c>
      <c r="AG20" s="117">
        <v>-54759</v>
      </c>
      <c r="AH20" s="117">
        <v>-310966</v>
      </c>
      <c r="AI20" s="117">
        <v>-155383</v>
      </c>
      <c r="AJ20" s="117">
        <v>-111153</v>
      </c>
      <c r="AK20" s="117">
        <v>-57776</v>
      </c>
    </row>
    <row r="21" spans="1:37" ht="39.200000000000003" customHeight="1">
      <c r="A21" s="351" t="s">
        <v>600</v>
      </c>
      <c r="B21" s="267" t="s">
        <v>601</v>
      </c>
      <c r="C21" s="117">
        <v>-356737</v>
      </c>
      <c r="D21" s="117">
        <v>-222737</v>
      </c>
      <c r="E21" s="117">
        <v>-83034</v>
      </c>
      <c r="F21" s="117">
        <v>-1045304</v>
      </c>
      <c r="G21" s="117">
        <v>-460929</v>
      </c>
      <c r="H21" s="117">
        <v>-258977</v>
      </c>
      <c r="I21" s="117">
        <v>-71858</v>
      </c>
      <c r="J21" s="117">
        <v>-168156</v>
      </c>
      <c r="K21" s="117">
        <v>-66476</v>
      </c>
      <c r="L21" s="117">
        <v>-26562</v>
      </c>
      <c r="M21" s="117">
        <v>-11329</v>
      </c>
      <c r="N21" s="117">
        <v>-32113</v>
      </c>
      <c r="O21" s="117">
        <v>-934</v>
      </c>
      <c r="P21" s="117">
        <v>-760</v>
      </c>
      <c r="Q21" s="117">
        <v>-665</v>
      </c>
      <c r="R21" s="117"/>
      <c r="S21" s="117"/>
      <c r="T21" s="117"/>
      <c r="U21" s="117"/>
      <c r="V21" s="117"/>
      <c r="W21" s="117"/>
      <c r="X21" s="117"/>
      <c r="Y21" s="117"/>
      <c r="Z21" s="117"/>
      <c r="AA21" s="117"/>
      <c r="AB21" s="117"/>
      <c r="AC21" s="117"/>
      <c r="AD21" s="117"/>
      <c r="AE21" s="117"/>
      <c r="AF21" s="117"/>
      <c r="AG21" s="117"/>
      <c r="AH21" s="117"/>
      <c r="AI21" s="117"/>
      <c r="AJ21" s="117"/>
      <c r="AK21" s="117"/>
    </row>
    <row r="22" spans="1:37">
      <c r="A22" s="89" t="s">
        <v>36</v>
      </c>
      <c r="B22" s="262" t="s">
        <v>37</v>
      </c>
      <c r="C22" s="117">
        <v>-1976326</v>
      </c>
      <c r="D22" s="117">
        <v>-1419515</v>
      </c>
      <c r="E22" s="117">
        <v>-675606</v>
      </c>
      <c r="F22" s="117">
        <v>-2143976</v>
      </c>
      <c r="G22" s="117">
        <v>-1542730</v>
      </c>
      <c r="H22" s="117">
        <v>-1041499</v>
      </c>
      <c r="I22" s="117">
        <v>-567068.80000000005</v>
      </c>
      <c r="J22" s="117">
        <v>-2137605</v>
      </c>
      <c r="K22" s="117">
        <v>-1610279.2</v>
      </c>
      <c r="L22" s="117">
        <v>-1130427</v>
      </c>
      <c r="M22" s="117">
        <v>-649545.66330000001</v>
      </c>
      <c r="N22" s="117">
        <v>-2467937</v>
      </c>
      <c r="O22" s="117">
        <v>-1818134</v>
      </c>
      <c r="P22" s="117">
        <v>-1232900</v>
      </c>
      <c r="Q22" s="117">
        <v>-638078</v>
      </c>
      <c r="R22" s="117">
        <v>-1859672</v>
      </c>
      <c r="S22" s="117">
        <v>-1134701</v>
      </c>
      <c r="T22" s="117">
        <v>-773297</v>
      </c>
      <c r="U22" s="117">
        <v>-380088</v>
      </c>
      <c r="V22" s="117">
        <v>-1506866</v>
      </c>
      <c r="W22" s="117">
        <v>-1119990</v>
      </c>
      <c r="X22" s="117">
        <v>-773152</v>
      </c>
      <c r="Y22" s="117">
        <v>-388959</v>
      </c>
      <c r="Z22" s="117">
        <v>-1674356</v>
      </c>
      <c r="AA22" s="117">
        <v>-1264891</v>
      </c>
      <c r="AB22" s="117">
        <f t="shared" ref="AB22:AB26" si="3">AB54+AC54</f>
        <v>-856111</v>
      </c>
      <c r="AC22" s="117">
        <v>-410220</v>
      </c>
      <c r="AD22" s="117">
        <v>-1569283</v>
      </c>
      <c r="AE22" s="117">
        <v>-1022165</v>
      </c>
      <c r="AF22" s="117">
        <v>-632773</v>
      </c>
      <c r="AG22" s="117">
        <v>-259802</v>
      </c>
      <c r="AH22" s="117">
        <v>-930525</v>
      </c>
      <c r="AI22" s="117">
        <v>-680714</v>
      </c>
      <c r="AJ22" s="117">
        <v>-444867</v>
      </c>
      <c r="AK22" s="117">
        <v>-224009</v>
      </c>
    </row>
    <row r="23" spans="1:37">
      <c r="A23" s="89" t="s">
        <v>38</v>
      </c>
      <c r="B23" s="262" t="s">
        <v>39</v>
      </c>
      <c r="C23" s="117">
        <v>-308328</v>
      </c>
      <c r="D23" s="117">
        <v>-206475</v>
      </c>
      <c r="E23" s="117">
        <v>-99236</v>
      </c>
      <c r="F23" s="117">
        <v>-399553</v>
      </c>
      <c r="G23" s="117">
        <v>-295646</v>
      </c>
      <c r="H23" s="117">
        <v>-198198</v>
      </c>
      <c r="I23" s="117">
        <v>-98104.200000000012</v>
      </c>
      <c r="J23" s="117">
        <v>-367958</v>
      </c>
      <c r="K23" s="117">
        <v>-270534</v>
      </c>
      <c r="L23" s="117">
        <v>-179552</v>
      </c>
      <c r="M23" s="117">
        <v>-89592.373359999998</v>
      </c>
      <c r="N23" s="117">
        <v>-454147</v>
      </c>
      <c r="O23" s="117">
        <v>-352243</v>
      </c>
      <c r="P23" s="117">
        <v>-221227</v>
      </c>
      <c r="Q23" s="117">
        <v>-105472</v>
      </c>
      <c r="R23" s="117">
        <v>-189714</v>
      </c>
      <c r="S23" s="117">
        <v>-124226</v>
      </c>
      <c r="T23" s="117">
        <v>-82662</v>
      </c>
      <c r="U23" s="117">
        <v>-40933</v>
      </c>
      <c r="V23" s="117">
        <v>-174064</v>
      </c>
      <c r="W23" s="117">
        <v>-130500</v>
      </c>
      <c r="X23" s="117">
        <v>-91984</v>
      </c>
      <c r="Y23" s="117">
        <v>-47891</v>
      </c>
      <c r="Z23" s="117">
        <v>-206597</v>
      </c>
      <c r="AA23" s="117">
        <v>-148829</v>
      </c>
      <c r="AB23" s="117">
        <f t="shared" si="3"/>
        <v>-96386</v>
      </c>
      <c r="AC23" s="117">
        <v>-43087</v>
      </c>
      <c r="AD23" s="117">
        <v>-148457</v>
      </c>
      <c r="AE23" s="117">
        <v>-104833</v>
      </c>
      <c r="AF23" s="117">
        <v>-63111</v>
      </c>
      <c r="AG23" s="117">
        <v>-27317</v>
      </c>
      <c r="AH23" s="117">
        <v>-100995</v>
      </c>
      <c r="AI23" s="117">
        <v>-74204</v>
      </c>
      <c r="AJ23" s="117">
        <v>-49835</v>
      </c>
      <c r="AK23" s="117">
        <v>-24608</v>
      </c>
    </row>
    <row r="24" spans="1:37">
      <c r="A24" s="89" t="s">
        <v>40</v>
      </c>
      <c r="B24" s="262" t="s">
        <v>602</v>
      </c>
      <c r="C24" s="121">
        <v>-217954</v>
      </c>
      <c r="D24" s="121">
        <v>-150705</v>
      </c>
      <c r="E24" s="121">
        <v>-78765</v>
      </c>
      <c r="F24" s="121">
        <v>-297645</v>
      </c>
      <c r="G24" s="121">
        <v>-210736</v>
      </c>
      <c r="H24" s="121">
        <v>-151900</v>
      </c>
      <c r="I24" s="121">
        <v>-70836</v>
      </c>
      <c r="J24" s="121">
        <v>-371120</v>
      </c>
      <c r="K24" s="121">
        <v>-248077</v>
      </c>
      <c r="L24" s="121">
        <v>-164822</v>
      </c>
      <c r="M24" s="121">
        <v>-110833</v>
      </c>
      <c r="N24" s="121">
        <v>-273371</v>
      </c>
      <c r="O24" s="121">
        <v>-164724</v>
      </c>
      <c r="P24" s="121">
        <v>-64863</v>
      </c>
      <c r="Q24" s="121">
        <v>-30558</v>
      </c>
      <c r="R24" s="121">
        <v>-147407</v>
      </c>
      <c r="S24" s="121">
        <v>-76771</v>
      </c>
      <c r="T24" s="121">
        <v>-56925</v>
      </c>
      <c r="U24" s="121">
        <v>-40011</v>
      </c>
      <c r="V24" s="121">
        <v>-141495</v>
      </c>
      <c r="W24" s="121">
        <v>-102017</v>
      </c>
      <c r="X24" s="121">
        <v>-65096</v>
      </c>
      <c r="Y24" s="121">
        <v>-31547</v>
      </c>
      <c r="Z24" s="121">
        <v>-116591</v>
      </c>
      <c r="AA24" s="121">
        <v>-82952</v>
      </c>
      <c r="AB24" s="121">
        <f t="shared" si="3"/>
        <v>-59509</v>
      </c>
      <c r="AC24" s="121">
        <v>-22760</v>
      </c>
      <c r="AD24" s="121">
        <v>-92459</v>
      </c>
      <c r="AE24" s="121">
        <v>-62368</v>
      </c>
      <c r="AF24" s="121">
        <v>-43687</v>
      </c>
      <c r="AG24" s="121">
        <v>-11526</v>
      </c>
      <c r="AH24" s="121">
        <v>-37393</v>
      </c>
      <c r="AI24" s="121">
        <v>-22103</v>
      </c>
      <c r="AJ24" s="121">
        <v>-10822</v>
      </c>
      <c r="AK24" s="121">
        <v>-5316</v>
      </c>
    </row>
    <row r="25" spans="1:37">
      <c r="A25" s="119" t="s">
        <v>41</v>
      </c>
      <c r="B25" s="263" t="s">
        <v>42</v>
      </c>
      <c r="C25" s="120">
        <v>772148</v>
      </c>
      <c r="D25" s="120">
        <v>1021074</v>
      </c>
      <c r="E25" s="120">
        <v>530795</v>
      </c>
      <c r="F25" s="120">
        <v>954239</v>
      </c>
      <c r="G25" s="120">
        <v>1025712</v>
      </c>
      <c r="H25" s="120">
        <v>671648</v>
      </c>
      <c r="I25" s="120">
        <v>354229.41000000003</v>
      </c>
      <c r="J25" s="120">
        <v>1429476.1</v>
      </c>
      <c r="K25" s="120">
        <v>1080313</v>
      </c>
      <c r="L25" s="120">
        <v>664119.84999999986</v>
      </c>
      <c r="M25" s="120">
        <v>260493.59590000001</v>
      </c>
      <c r="N25" s="120">
        <v>1154144</v>
      </c>
      <c r="O25" s="120">
        <v>901282</v>
      </c>
      <c r="P25" s="120">
        <v>662300</v>
      </c>
      <c r="Q25" s="120">
        <v>308084</v>
      </c>
      <c r="R25" s="120">
        <v>682018</v>
      </c>
      <c r="S25" s="120">
        <v>592493</v>
      </c>
      <c r="T25" s="120">
        <v>369541</v>
      </c>
      <c r="U25" s="120">
        <v>171229</v>
      </c>
      <c r="V25" s="120">
        <v>659751</v>
      </c>
      <c r="W25" s="120">
        <v>530046</v>
      </c>
      <c r="X25" s="120">
        <v>311679</v>
      </c>
      <c r="Y25" s="120">
        <v>131530</v>
      </c>
      <c r="Z25" s="120">
        <v>360383</v>
      </c>
      <c r="AA25" s="120">
        <f>AA8+AA12+AA14+AA15+AA16+AA17+AA19+AA20+AA22+AA23+AA24</f>
        <v>291831</v>
      </c>
      <c r="AB25" s="120">
        <f t="shared" si="3"/>
        <v>205011</v>
      </c>
      <c r="AC25" s="120">
        <f>AC8+AC12+AC14+AC15+AC16+AC17+AC19+AC20+AC22+AC23+AC24</f>
        <v>89052</v>
      </c>
      <c r="AD25" s="120">
        <f>AD8+AD12+AD14+AD15+AD16+AD17+AD19+AD20+AD22+AD23+AD24</f>
        <v>29692</v>
      </c>
      <c r="AE25" s="120">
        <f t="shared" ref="AE25:AJ25" si="4">AE8+AE12+AE14+AE15+AE16+AE17+AE19+AE20+AE22+AE23+AE24</f>
        <v>81758</v>
      </c>
      <c r="AF25" s="120">
        <f t="shared" si="4"/>
        <v>25529</v>
      </c>
      <c r="AG25" s="120">
        <f t="shared" si="4"/>
        <v>21589</v>
      </c>
      <c r="AH25" s="120">
        <f t="shared" si="4"/>
        <v>178176</v>
      </c>
      <c r="AI25" s="120">
        <f t="shared" si="4"/>
        <v>224735</v>
      </c>
      <c r="AJ25" s="120">
        <f t="shared" si="4"/>
        <v>133823</v>
      </c>
      <c r="AK25" s="120">
        <f>AK8+AK12+AK14+AK15+AK16+AK17+AK19+AK20+AK22+AK23+AK24</f>
        <v>53810</v>
      </c>
    </row>
    <row r="26" spans="1:37">
      <c r="A26" s="89" t="s">
        <v>381</v>
      </c>
      <c r="B26" s="262" t="s">
        <v>382</v>
      </c>
      <c r="C26" s="117">
        <v>-314834</v>
      </c>
      <c r="D26" s="117">
        <v>-202768</v>
      </c>
      <c r="E26" s="117">
        <v>-95853</v>
      </c>
      <c r="F26" s="117">
        <v>-338110</v>
      </c>
      <c r="G26" s="117">
        <v>-247376</v>
      </c>
      <c r="H26" s="117">
        <v>-161943</v>
      </c>
      <c r="I26" s="117">
        <v>-78397</v>
      </c>
      <c r="J26" s="117">
        <v>-318909</v>
      </c>
      <c r="K26" s="117">
        <v>-234448</v>
      </c>
      <c r="L26" s="117">
        <v>-150823</v>
      </c>
      <c r="M26" s="117">
        <v>-70640.801999999996</v>
      </c>
      <c r="N26" s="117">
        <v>-281189</v>
      </c>
      <c r="O26" s="117">
        <v>-210784</v>
      </c>
      <c r="P26" s="117">
        <v>-141327</v>
      </c>
      <c r="Q26" s="117">
        <v>-70345</v>
      </c>
      <c r="R26" s="117">
        <v>-213122</v>
      </c>
      <c r="S26" s="117">
        <v>-148343</v>
      </c>
      <c r="T26" s="117">
        <v>-99871</v>
      </c>
      <c r="U26" s="117">
        <v>-50035</v>
      </c>
      <c r="V26" s="117">
        <v>-205866</v>
      </c>
      <c r="W26" s="117">
        <v>-154608</v>
      </c>
      <c r="X26" s="117">
        <v>-103555</v>
      </c>
      <c r="Y26" s="117">
        <v>-52075</v>
      </c>
      <c r="Z26" s="117">
        <v>-185876</v>
      </c>
      <c r="AA26" s="117">
        <v>-133748</v>
      </c>
      <c r="AB26" s="117">
        <f t="shared" si="3"/>
        <v>-82545</v>
      </c>
      <c r="AC26" s="117">
        <v>-31735</v>
      </c>
      <c r="AD26" s="117"/>
      <c r="AE26" s="117"/>
      <c r="AF26" s="117"/>
      <c r="AG26" s="117"/>
      <c r="AH26" s="117"/>
      <c r="AI26" s="117"/>
      <c r="AJ26" s="120"/>
      <c r="AK26" s="120"/>
    </row>
    <row r="27" spans="1:37">
      <c r="A27" s="89" t="s">
        <v>43</v>
      </c>
      <c r="B27" s="262" t="s">
        <v>44</v>
      </c>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v>2096</v>
      </c>
      <c r="AK27" s="121">
        <v>1254</v>
      </c>
    </row>
    <row r="28" spans="1:37">
      <c r="A28" s="151" t="s">
        <v>45</v>
      </c>
      <c r="B28" s="264" t="s">
        <v>46</v>
      </c>
      <c r="C28" s="152">
        <v>457314</v>
      </c>
      <c r="D28" s="152">
        <v>818306</v>
      </c>
      <c r="E28" s="152">
        <v>434942</v>
      </c>
      <c r="F28" s="152">
        <v>616129</v>
      </c>
      <c r="G28" s="152">
        <v>778336</v>
      </c>
      <c r="H28" s="152">
        <v>509705</v>
      </c>
      <c r="I28" s="152">
        <v>275832.41000000003</v>
      </c>
      <c r="J28" s="152">
        <v>1110567.1000000001</v>
      </c>
      <c r="K28" s="152">
        <v>845865</v>
      </c>
      <c r="L28" s="152">
        <v>513296.84999999986</v>
      </c>
      <c r="M28" s="152">
        <v>189852.79390000002</v>
      </c>
      <c r="N28" s="152">
        <v>872955</v>
      </c>
      <c r="O28" s="152">
        <v>690498</v>
      </c>
      <c r="P28" s="152">
        <v>520973</v>
      </c>
      <c r="Q28" s="152">
        <v>237739</v>
      </c>
      <c r="R28" s="152">
        <v>468896</v>
      </c>
      <c r="S28" s="152">
        <v>444150</v>
      </c>
      <c r="T28" s="152">
        <v>269670</v>
      </c>
      <c r="U28" s="152">
        <v>121194</v>
      </c>
      <c r="V28" s="152">
        <v>453885</v>
      </c>
      <c r="W28" s="152">
        <v>375438</v>
      </c>
      <c r="X28" s="152">
        <v>208124</v>
      </c>
      <c r="Y28" s="152">
        <v>79455</v>
      </c>
      <c r="Z28" s="152">
        <v>174507</v>
      </c>
      <c r="AA28" s="152">
        <f>AA25+AA26</f>
        <v>158083</v>
      </c>
      <c r="AB28" s="152">
        <f>AB60+AC60</f>
        <v>122466</v>
      </c>
      <c r="AC28" s="152">
        <f>AC25+AC26</f>
        <v>57317</v>
      </c>
      <c r="AD28" s="152">
        <f t="shared" ref="AD28:AI28" si="5">AD25+AD26</f>
        <v>29692</v>
      </c>
      <c r="AE28" s="152">
        <f t="shared" si="5"/>
        <v>81758</v>
      </c>
      <c r="AF28" s="152">
        <f t="shared" si="5"/>
        <v>25529</v>
      </c>
      <c r="AG28" s="152">
        <f t="shared" si="5"/>
        <v>21589</v>
      </c>
      <c r="AH28" s="152">
        <f t="shared" si="5"/>
        <v>178176</v>
      </c>
      <c r="AI28" s="152">
        <f t="shared" si="5"/>
        <v>224735</v>
      </c>
      <c r="AJ28" s="152">
        <f>AJ25+AJ26+AJ27</f>
        <v>135919</v>
      </c>
      <c r="AK28" s="152">
        <f>AK25+AK26+AK27</f>
        <v>55064</v>
      </c>
    </row>
    <row r="29" spans="1:37" ht="15" thickBot="1">
      <c r="A29" s="89" t="s">
        <v>47</v>
      </c>
      <c r="B29" s="262" t="s">
        <v>48</v>
      </c>
      <c r="C29" s="122">
        <v>-268502</v>
      </c>
      <c r="D29" s="122">
        <v>-282897</v>
      </c>
      <c r="E29" s="122">
        <v>-157201</v>
      </c>
      <c r="F29" s="122">
        <v>-439831</v>
      </c>
      <c r="G29" s="122">
        <v>-328534</v>
      </c>
      <c r="H29" s="122">
        <v>-213762</v>
      </c>
      <c r="I29" s="122">
        <v>-111846.20000000001</v>
      </c>
      <c r="J29" s="122">
        <v>-377472</v>
      </c>
      <c r="K29" s="122">
        <v>-280236</v>
      </c>
      <c r="L29" s="122">
        <v>-179170</v>
      </c>
      <c r="M29" s="122">
        <v>-74772.27</v>
      </c>
      <c r="N29" s="122">
        <v>-258261</v>
      </c>
      <c r="O29" s="122">
        <v>-197075</v>
      </c>
      <c r="P29" s="122">
        <v>-142312</v>
      </c>
      <c r="Q29" s="122">
        <v>-76138</v>
      </c>
      <c r="R29" s="122">
        <v>-108518</v>
      </c>
      <c r="S29" s="122">
        <v>-124651</v>
      </c>
      <c r="T29" s="122">
        <v>-81069</v>
      </c>
      <c r="U29" s="122">
        <v>-35736</v>
      </c>
      <c r="V29" s="122">
        <v>-174178</v>
      </c>
      <c r="W29" s="122">
        <v>-144869</v>
      </c>
      <c r="X29" s="122">
        <v>-87345</v>
      </c>
      <c r="Y29" s="122">
        <v>-39892</v>
      </c>
      <c r="Z29" s="122">
        <v>-97647</v>
      </c>
      <c r="AA29" s="122">
        <v>-83227</v>
      </c>
      <c r="AB29" s="122">
        <f>AB61+AC61</f>
        <v>-57828</v>
      </c>
      <c r="AC29" s="122">
        <v>-26052</v>
      </c>
      <c r="AD29" s="122">
        <v>-16399</v>
      </c>
      <c r="AE29" s="122">
        <v>-23539</v>
      </c>
      <c r="AF29" s="122">
        <v>-7726</v>
      </c>
      <c r="AG29" s="122">
        <v>-7073</v>
      </c>
      <c r="AH29" s="122">
        <v>-40145</v>
      </c>
      <c r="AI29" s="122">
        <v>-47471</v>
      </c>
      <c r="AJ29" s="122">
        <v>-27421</v>
      </c>
      <c r="AK29" s="122">
        <v>-10426</v>
      </c>
    </row>
    <row r="30" spans="1:37" ht="15" thickTop="1">
      <c r="A30" s="151" t="s">
        <v>49</v>
      </c>
      <c r="B30" s="264" t="s">
        <v>50</v>
      </c>
      <c r="C30" s="152">
        <v>188812</v>
      </c>
      <c r="D30" s="152">
        <v>535409</v>
      </c>
      <c r="E30" s="152">
        <v>277741</v>
      </c>
      <c r="F30" s="152">
        <v>176298</v>
      </c>
      <c r="G30" s="152">
        <v>449802</v>
      </c>
      <c r="H30" s="152">
        <v>295943</v>
      </c>
      <c r="I30" s="152">
        <v>163986.21000000002</v>
      </c>
      <c r="J30" s="152">
        <v>733095.10000000009</v>
      </c>
      <c r="K30" s="152">
        <v>565629</v>
      </c>
      <c r="L30" s="152">
        <v>334126.84999999986</v>
      </c>
      <c r="M30" s="152">
        <v>115080.5239</v>
      </c>
      <c r="N30" s="152">
        <v>614694</v>
      </c>
      <c r="O30" s="152">
        <v>493423</v>
      </c>
      <c r="P30" s="152">
        <v>378661</v>
      </c>
      <c r="Q30" s="152">
        <v>161601</v>
      </c>
      <c r="R30" s="152">
        <v>360378</v>
      </c>
      <c r="S30" s="152">
        <v>319499</v>
      </c>
      <c r="T30" s="152">
        <v>188601</v>
      </c>
      <c r="U30" s="152">
        <v>85458</v>
      </c>
      <c r="V30" s="152">
        <v>279707</v>
      </c>
      <c r="W30" s="152">
        <v>230569</v>
      </c>
      <c r="X30" s="152">
        <v>120779</v>
      </c>
      <c r="Y30" s="152">
        <v>39563</v>
      </c>
      <c r="Z30" s="152">
        <v>76860</v>
      </c>
      <c r="AA30" s="152">
        <f>AA28+AA29</f>
        <v>74856</v>
      </c>
      <c r="AB30" s="152">
        <f>AB62+AC62</f>
        <v>64638</v>
      </c>
      <c r="AC30" s="152">
        <f>AC28+AC29</f>
        <v>31265</v>
      </c>
      <c r="AD30" s="152">
        <f t="shared" ref="AD30:AK30" si="6">AD28+AD29</f>
        <v>13293</v>
      </c>
      <c r="AE30" s="152">
        <f t="shared" si="6"/>
        <v>58219</v>
      </c>
      <c r="AF30" s="152">
        <f t="shared" si="6"/>
        <v>17803</v>
      </c>
      <c r="AG30" s="152">
        <f t="shared" si="6"/>
        <v>14516</v>
      </c>
      <c r="AH30" s="152">
        <f t="shared" si="6"/>
        <v>138031</v>
      </c>
      <c r="AI30" s="152">
        <f t="shared" si="6"/>
        <v>177264</v>
      </c>
      <c r="AJ30" s="152">
        <f t="shared" si="6"/>
        <v>108498</v>
      </c>
      <c r="AK30" s="152">
        <f t="shared" si="6"/>
        <v>44638</v>
      </c>
    </row>
    <row r="31" spans="1:37">
      <c r="A31" s="123" t="s">
        <v>361</v>
      </c>
      <c r="B31" s="262" t="s">
        <v>52</v>
      </c>
      <c r="C31" s="117">
        <v>188812</v>
      </c>
      <c r="D31" s="117">
        <v>535409</v>
      </c>
      <c r="E31" s="117">
        <v>277741</v>
      </c>
      <c r="F31" s="117">
        <v>176298</v>
      </c>
      <c r="G31" s="117">
        <v>449802</v>
      </c>
      <c r="H31" s="117">
        <v>295943</v>
      </c>
      <c r="I31" s="117">
        <v>163986.21000000002</v>
      </c>
      <c r="J31" s="117">
        <v>733095.10000000009</v>
      </c>
      <c r="K31" s="117">
        <v>565629</v>
      </c>
      <c r="L31" s="117">
        <v>334126.84999999986</v>
      </c>
      <c r="M31" s="117">
        <v>115080.5239</v>
      </c>
      <c r="N31" s="117">
        <v>614694</v>
      </c>
      <c r="O31" s="117">
        <v>493423</v>
      </c>
      <c r="P31" s="117">
        <v>378661</v>
      </c>
      <c r="Q31" s="117">
        <v>161601</v>
      </c>
      <c r="R31" s="117">
        <v>360378</v>
      </c>
      <c r="S31" s="117">
        <v>319499</v>
      </c>
      <c r="T31" s="117">
        <v>188601</v>
      </c>
      <c r="U31" s="117">
        <v>85458</v>
      </c>
      <c r="V31" s="117">
        <v>279707</v>
      </c>
      <c r="W31" s="117">
        <v>230569</v>
      </c>
      <c r="X31" s="117">
        <v>120779</v>
      </c>
      <c r="Y31" s="117">
        <v>39563</v>
      </c>
      <c r="Z31" s="117">
        <v>76860</v>
      </c>
      <c r="AA31" s="117">
        <v>74856</v>
      </c>
      <c r="AB31" s="117">
        <f>AB63+AC63</f>
        <v>64638</v>
      </c>
      <c r="AC31" s="117">
        <v>31265</v>
      </c>
      <c r="AD31" s="117">
        <v>13293</v>
      </c>
      <c r="AE31" s="117">
        <v>58219</v>
      </c>
      <c r="AF31" s="117">
        <v>17803</v>
      </c>
      <c r="AG31" s="117">
        <v>14516</v>
      </c>
      <c r="AH31" s="117">
        <v>138031</v>
      </c>
      <c r="AI31" s="117">
        <v>177264</v>
      </c>
      <c r="AJ31" s="117">
        <v>108498</v>
      </c>
      <c r="AK31" s="117">
        <v>44638</v>
      </c>
    </row>
    <row r="32" spans="1:37" ht="25.5">
      <c r="A32" s="119" t="s">
        <v>363</v>
      </c>
      <c r="B32" s="263" t="s">
        <v>362</v>
      </c>
      <c r="C32" s="153">
        <v>1.2799183767664242</v>
      </c>
      <c r="D32" s="153">
        <v>3.6294293698818634</v>
      </c>
      <c r="E32" s="153">
        <v>1.8827500894089542</v>
      </c>
      <c r="F32" s="153">
        <v>1.1950885006629191</v>
      </c>
      <c r="G32" s="153">
        <v>3.0491168236462256</v>
      </c>
      <c r="H32" s="153">
        <v>2.0061377675962646</v>
      </c>
      <c r="I32" s="153">
        <v>1.1116293652695697</v>
      </c>
      <c r="J32" s="153">
        <v>4.9728698999133893</v>
      </c>
      <c r="K32" s="153">
        <v>3.836882047933631</v>
      </c>
      <c r="L32" s="153">
        <v>2.266512700900436</v>
      </c>
      <c r="M32" s="153">
        <v>0.78</v>
      </c>
      <c r="N32" s="153">
        <v>4.17</v>
      </c>
      <c r="O32" s="153">
        <v>3.35</v>
      </c>
      <c r="P32" s="153">
        <v>2.5686</v>
      </c>
      <c r="Q32" s="153">
        <v>1.0962053899350896</v>
      </c>
      <c r="R32" s="153">
        <v>3.63</v>
      </c>
      <c r="S32" s="153">
        <v>3.61</v>
      </c>
      <c r="T32" s="153">
        <v>2.2400000000000002</v>
      </c>
      <c r="U32" s="153">
        <v>1.01</v>
      </c>
      <c r="V32" s="153">
        <v>3.32</v>
      </c>
      <c r="W32" s="153">
        <v>2.74</v>
      </c>
      <c r="X32" s="153">
        <v>1.4337774408078756</v>
      </c>
      <c r="Y32" s="153">
        <v>0.47</v>
      </c>
      <c r="Z32" s="153">
        <v>0.91</v>
      </c>
      <c r="AA32" s="153">
        <v>0.89</v>
      </c>
      <c r="AB32" s="153">
        <f>AB64+AC64</f>
        <v>0.77</v>
      </c>
      <c r="AC32" s="153">
        <v>0.37</v>
      </c>
      <c r="AD32" s="153">
        <v>0.18</v>
      </c>
      <c r="AE32" s="153">
        <v>0.81</v>
      </c>
      <c r="AF32" s="153">
        <v>0.27</v>
      </c>
      <c r="AG32" s="153">
        <v>0.26</v>
      </c>
      <c r="AH32" s="153">
        <v>2.56</v>
      </c>
      <c r="AI32" s="153">
        <v>3.35</v>
      </c>
      <c r="AJ32" s="153">
        <v>2.11</v>
      </c>
      <c r="AK32" s="153">
        <v>0.87</v>
      </c>
    </row>
    <row r="33" spans="1:37">
      <c r="A33" s="154"/>
      <c r="B33" s="155"/>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row>
    <row r="34" spans="1:37">
      <c r="A34" s="157"/>
      <c r="B34" s="157"/>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row>
    <row r="35" spans="1:37">
      <c r="A35" s="5" t="s">
        <v>53</v>
      </c>
      <c r="B35" s="6" t="s">
        <v>54</v>
      </c>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96"/>
      <c r="AG35" s="96"/>
      <c r="AH35" s="96"/>
      <c r="AI35" s="96"/>
      <c r="AJ35" s="96"/>
      <c r="AK35" s="96"/>
    </row>
    <row r="36" spans="1:37" ht="30.2" customHeight="1">
      <c r="A36" s="7" t="s">
        <v>4</v>
      </c>
      <c r="B36" s="7" t="s">
        <v>5</v>
      </c>
      <c r="C36" s="149" t="s">
        <v>738</v>
      </c>
      <c r="D36" s="149" t="s">
        <v>730</v>
      </c>
      <c r="E36" s="149" t="s">
        <v>695</v>
      </c>
      <c r="F36" s="149" t="s">
        <v>694</v>
      </c>
      <c r="G36" s="149" t="s">
        <v>686</v>
      </c>
      <c r="H36" s="149" t="s">
        <v>684</v>
      </c>
      <c r="I36" s="149" t="s">
        <v>673</v>
      </c>
      <c r="J36" s="149" t="s">
        <v>662</v>
      </c>
      <c r="K36" s="149" t="s">
        <v>586</v>
      </c>
      <c r="L36" s="149" t="s">
        <v>583</v>
      </c>
      <c r="M36" s="149" t="s">
        <v>578</v>
      </c>
      <c r="N36" s="149" t="s">
        <v>566</v>
      </c>
      <c r="O36" s="149" t="s">
        <v>565</v>
      </c>
      <c r="P36" s="149" t="s">
        <v>550</v>
      </c>
      <c r="Q36" s="149" t="s">
        <v>538</v>
      </c>
      <c r="R36" s="149" t="s">
        <v>520</v>
      </c>
      <c r="S36" s="149" t="s">
        <v>478</v>
      </c>
      <c r="T36" s="149" t="s">
        <v>448</v>
      </c>
      <c r="U36" s="149" t="s">
        <v>429</v>
      </c>
      <c r="V36" s="149" t="s">
        <v>427</v>
      </c>
      <c r="W36" s="149" t="s">
        <v>423</v>
      </c>
      <c r="X36" s="149" t="s">
        <v>419</v>
      </c>
      <c r="Y36" s="149" t="s">
        <v>417</v>
      </c>
      <c r="Z36" s="149" t="s">
        <v>415</v>
      </c>
      <c r="AA36" s="149" t="s">
        <v>408</v>
      </c>
      <c r="AB36" s="149" t="s">
        <v>398</v>
      </c>
      <c r="AC36" s="149" t="s">
        <v>383</v>
      </c>
      <c r="AD36" s="149" t="s">
        <v>379</v>
      </c>
      <c r="AE36" s="149" t="s">
        <v>372</v>
      </c>
      <c r="AF36" s="149" t="s">
        <v>373</v>
      </c>
      <c r="AG36" s="149" t="s">
        <v>374</v>
      </c>
      <c r="AH36" s="149" t="s">
        <v>375</v>
      </c>
      <c r="AI36" s="149" t="s">
        <v>376</v>
      </c>
      <c r="AJ36" s="149" t="s">
        <v>377</v>
      </c>
      <c r="AK36" s="149" t="s">
        <v>378</v>
      </c>
    </row>
    <row r="37" spans="1:37">
      <c r="A37" s="28"/>
      <c r="B37" s="265"/>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row>
    <row r="38" spans="1:37">
      <c r="A38" s="89" t="s">
        <v>12</v>
      </c>
      <c r="B38" s="262" t="s">
        <v>13</v>
      </c>
      <c r="C38" s="117">
        <v>1103035</v>
      </c>
      <c r="D38" s="117">
        <v>1776129</v>
      </c>
      <c r="E38" s="117">
        <v>1266075</v>
      </c>
      <c r="F38" s="117">
        <v>965235</v>
      </c>
      <c r="G38" s="117">
        <v>842538</v>
      </c>
      <c r="H38" s="117">
        <v>812433</v>
      </c>
      <c r="I38" s="117">
        <v>800608</v>
      </c>
      <c r="J38" s="117">
        <v>815790.70000000019</v>
      </c>
      <c r="K38" s="117">
        <v>825402.2</v>
      </c>
      <c r="L38" s="117">
        <v>912189.55</v>
      </c>
      <c r="M38" s="117">
        <v>1019957.25</v>
      </c>
      <c r="N38" s="117">
        <v>1040116</v>
      </c>
      <c r="O38" s="117">
        <v>1053372</v>
      </c>
      <c r="P38" s="117">
        <v>1059509</v>
      </c>
      <c r="Q38" s="117">
        <v>1035086</v>
      </c>
      <c r="R38" s="117">
        <v>930361</v>
      </c>
      <c r="S38" s="117">
        <v>705126</v>
      </c>
      <c r="T38" s="117">
        <v>713312</v>
      </c>
      <c r="U38" s="117">
        <v>635030</v>
      </c>
      <c r="V38" s="117">
        <v>653841</v>
      </c>
      <c r="W38" s="117">
        <v>693817</v>
      </c>
      <c r="X38" s="117">
        <v>665207</v>
      </c>
      <c r="Y38" s="117">
        <v>652353</v>
      </c>
      <c r="Z38" s="117">
        <v>654935</v>
      </c>
      <c r="AA38" s="117">
        <v>659021</v>
      </c>
      <c r="AB38" s="117">
        <v>648069</v>
      </c>
      <c r="AC38" s="117">
        <f>AC6</f>
        <v>622538</v>
      </c>
      <c r="AD38" s="117">
        <v>603055</v>
      </c>
      <c r="AE38" s="117">
        <v>565122</v>
      </c>
      <c r="AF38" s="117">
        <v>498964</v>
      </c>
      <c r="AG38" s="117">
        <v>402617</v>
      </c>
      <c r="AH38" s="117">
        <v>454484</v>
      </c>
      <c r="AI38" s="117">
        <v>476437</v>
      </c>
      <c r="AJ38" s="117">
        <v>438336</v>
      </c>
      <c r="AK38" s="117">
        <v>425840</v>
      </c>
    </row>
    <row r="39" spans="1:37">
      <c r="A39" s="89" t="s">
        <v>14</v>
      </c>
      <c r="B39" s="262" t="s">
        <v>15</v>
      </c>
      <c r="C39" s="117">
        <v>-979331</v>
      </c>
      <c r="D39" s="117">
        <v>-626703</v>
      </c>
      <c r="E39" s="117">
        <v>-263131</v>
      </c>
      <c r="F39" s="117">
        <v>-101004</v>
      </c>
      <c r="G39" s="117">
        <v>-57555</v>
      </c>
      <c r="H39" s="117">
        <v>-53835</v>
      </c>
      <c r="I39" s="117">
        <v>-67478</v>
      </c>
      <c r="J39" s="117">
        <v>-68405</v>
      </c>
      <c r="K39" s="117">
        <v>-86491</v>
      </c>
      <c r="L39" s="117">
        <v>-148908.98752999998</v>
      </c>
      <c r="M39" s="117">
        <v>-209465.01247000002</v>
      </c>
      <c r="N39" s="124">
        <v>-234804</v>
      </c>
      <c r="O39" s="124">
        <v>-255064</v>
      </c>
      <c r="P39" s="124">
        <v>-264812</v>
      </c>
      <c r="Q39" s="124">
        <v>-264644</v>
      </c>
      <c r="R39" s="124">
        <v>-276589</v>
      </c>
      <c r="S39" s="124">
        <v>-197537</v>
      </c>
      <c r="T39" s="124">
        <v>-217734</v>
      </c>
      <c r="U39" s="124">
        <v>-185118</v>
      </c>
      <c r="V39" s="124">
        <v>-179170</v>
      </c>
      <c r="W39" s="124">
        <v>-190034</v>
      </c>
      <c r="X39" s="124">
        <v>-183732</v>
      </c>
      <c r="Y39" s="124">
        <v>-185538</v>
      </c>
      <c r="Z39" s="124">
        <v>-191911</v>
      </c>
      <c r="AA39" s="124">
        <v>-191832</v>
      </c>
      <c r="AB39" s="124">
        <v>-187551</v>
      </c>
      <c r="AC39" s="124">
        <f>+AC7</f>
        <v>-187117</v>
      </c>
      <c r="AD39" s="124">
        <v>-176796</v>
      </c>
      <c r="AE39" s="124">
        <v>-159455</v>
      </c>
      <c r="AF39" s="118">
        <v>-161929</v>
      </c>
      <c r="AG39" s="118">
        <v>-148931</v>
      </c>
      <c r="AH39" s="118">
        <v>-179087</v>
      </c>
      <c r="AI39" s="118">
        <v>-180375</v>
      </c>
      <c r="AJ39" s="118">
        <v>-162091</v>
      </c>
      <c r="AK39" s="118">
        <v>-155260</v>
      </c>
    </row>
    <row r="40" spans="1:37">
      <c r="A40" s="119" t="s">
        <v>16</v>
      </c>
      <c r="B40" s="263" t="s">
        <v>17</v>
      </c>
      <c r="C40" s="120">
        <v>123704</v>
      </c>
      <c r="D40" s="120">
        <v>1149426</v>
      </c>
      <c r="E40" s="120">
        <v>1002944</v>
      </c>
      <c r="F40" s="120">
        <v>864231</v>
      </c>
      <c r="G40" s="120">
        <v>784983</v>
      </c>
      <c r="H40" s="120">
        <v>758598</v>
      </c>
      <c r="I40" s="120">
        <v>733130</v>
      </c>
      <c r="J40" s="120">
        <v>747386.39999999991</v>
      </c>
      <c r="K40" s="120">
        <v>738910.75000000023</v>
      </c>
      <c r="L40" s="120">
        <v>763280.92862999986</v>
      </c>
      <c r="M40" s="120">
        <v>810491.92137</v>
      </c>
      <c r="N40" s="120">
        <v>805312</v>
      </c>
      <c r="O40" s="120">
        <v>798308</v>
      </c>
      <c r="P40" s="120">
        <v>794697</v>
      </c>
      <c r="Q40" s="120">
        <v>770442</v>
      </c>
      <c r="R40" s="120">
        <v>653772</v>
      </c>
      <c r="S40" s="120">
        <v>507589</v>
      </c>
      <c r="T40" s="120">
        <v>495578</v>
      </c>
      <c r="U40" s="120">
        <v>449912</v>
      </c>
      <c r="V40" s="120">
        <v>474671</v>
      </c>
      <c r="W40" s="120">
        <v>503783</v>
      </c>
      <c r="X40" s="120">
        <v>481475</v>
      </c>
      <c r="Y40" s="120">
        <v>466815</v>
      </c>
      <c r="Z40" s="120">
        <v>463024</v>
      </c>
      <c r="AA40" s="120">
        <f>SUM(AA38:AA39)</f>
        <v>467189</v>
      </c>
      <c r="AB40" s="120">
        <f>SUM(AB38:AB39)</f>
        <v>460518</v>
      </c>
      <c r="AC40" s="120">
        <f>AC38+AC39</f>
        <v>435421</v>
      </c>
      <c r="AD40" s="120">
        <f>AD38+AD39</f>
        <v>426259</v>
      </c>
      <c r="AE40" s="120">
        <f t="shared" ref="AE40:AK40" si="7">AE38+AE39</f>
        <v>405667</v>
      </c>
      <c r="AF40" s="120">
        <f t="shared" si="7"/>
        <v>337035</v>
      </c>
      <c r="AG40" s="120">
        <f t="shared" si="7"/>
        <v>253686</v>
      </c>
      <c r="AH40" s="120">
        <f t="shared" si="7"/>
        <v>275397</v>
      </c>
      <c r="AI40" s="120">
        <f t="shared" si="7"/>
        <v>296062</v>
      </c>
      <c r="AJ40" s="120">
        <f t="shared" si="7"/>
        <v>276245</v>
      </c>
      <c r="AK40" s="120">
        <f t="shared" si="7"/>
        <v>270580</v>
      </c>
    </row>
    <row r="41" spans="1:37">
      <c r="A41" s="89"/>
      <c r="B41" s="262"/>
      <c r="C41" s="117"/>
      <c r="D41" s="117"/>
      <c r="E41" s="117"/>
      <c r="F41" s="117"/>
      <c r="G41" s="117"/>
      <c r="H41" s="117"/>
      <c r="I41" s="117"/>
      <c r="J41" s="117"/>
      <c r="K41" s="117"/>
      <c r="L41" s="117"/>
      <c r="M41" s="117"/>
      <c r="N41" s="117"/>
      <c r="O41" s="117"/>
      <c r="P41" s="117">
        <v>3.1481928555296745E-2</v>
      </c>
      <c r="Q41" s="117"/>
      <c r="R41" s="117"/>
      <c r="S41" s="117"/>
      <c r="T41" s="117"/>
      <c r="U41" s="117">
        <v>0</v>
      </c>
      <c r="V41" s="117"/>
      <c r="W41" s="117"/>
      <c r="X41" s="117"/>
      <c r="Y41" s="117"/>
      <c r="Z41" s="117"/>
      <c r="AA41" s="117"/>
      <c r="AB41" s="117"/>
      <c r="AC41" s="117"/>
      <c r="AD41" s="117"/>
      <c r="AE41" s="117"/>
      <c r="AF41" s="117"/>
      <c r="AG41" s="117"/>
      <c r="AH41" s="117"/>
      <c r="AI41" s="117"/>
      <c r="AJ41" s="117"/>
      <c r="AK41" s="117"/>
    </row>
    <row r="42" spans="1:37">
      <c r="A42" s="89" t="s">
        <v>18</v>
      </c>
      <c r="B42" s="262" t="s">
        <v>19</v>
      </c>
      <c r="C42" s="117">
        <v>350204</v>
      </c>
      <c r="D42" s="117">
        <v>361414</v>
      </c>
      <c r="E42" s="117">
        <v>362306</v>
      </c>
      <c r="F42" s="117">
        <v>364744</v>
      </c>
      <c r="G42" s="117">
        <v>311808</v>
      </c>
      <c r="H42" s="117">
        <v>303557</v>
      </c>
      <c r="I42" s="117">
        <v>304436</v>
      </c>
      <c r="J42" s="354">
        <v>314772</v>
      </c>
      <c r="K42" s="354">
        <v>301050</v>
      </c>
      <c r="L42" s="354">
        <v>249685</v>
      </c>
      <c r="M42" s="354">
        <v>266538</v>
      </c>
      <c r="N42" s="117">
        <v>292216</v>
      </c>
      <c r="O42" s="117">
        <v>259542</v>
      </c>
      <c r="P42" s="117">
        <v>256554</v>
      </c>
      <c r="Q42" s="117">
        <v>251853</v>
      </c>
      <c r="R42" s="117">
        <v>229315</v>
      </c>
      <c r="S42" s="117">
        <v>173749</v>
      </c>
      <c r="T42" s="117">
        <v>171739</v>
      </c>
      <c r="U42" s="117">
        <v>149911</v>
      </c>
      <c r="V42" s="117">
        <v>143046</v>
      </c>
      <c r="W42" s="117">
        <v>150444</v>
      </c>
      <c r="X42" s="117">
        <v>159486</v>
      </c>
      <c r="Y42" s="117">
        <v>148505</v>
      </c>
      <c r="Z42" s="117">
        <v>154226</v>
      </c>
      <c r="AA42" s="117">
        <v>160113</v>
      </c>
      <c r="AB42" s="117">
        <v>147120</v>
      </c>
      <c r="AC42" s="117">
        <v>146553</v>
      </c>
      <c r="AD42" s="117">
        <v>145656</v>
      </c>
      <c r="AE42" s="117">
        <v>138312</v>
      </c>
      <c r="AF42" s="117">
        <v>127610</v>
      </c>
      <c r="AG42" s="117">
        <v>82267</v>
      </c>
      <c r="AH42" s="117">
        <v>87886</v>
      </c>
      <c r="AI42" s="117">
        <v>92769</v>
      </c>
      <c r="AJ42" s="117">
        <v>92295</v>
      </c>
      <c r="AK42" s="117">
        <v>84293</v>
      </c>
    </row>
    <row r="43" spans="1:37">
      <c r="A43" s="89" t="s">
        <v>20</v>
      </c>
      <c r="B43" s="262" t="s">
        <v>21</v>
      </c>
      <c r="C43" s="118">
        <v>-70457</v>
      </c>
      <c r="D43" s="118">
        <v>-66475</v>
      </c>
      <c r="E43" s="118">
        <v>-61622</v>
      </c>
      <c r="F43" s="118">
        <v>-63487</v>
      </c>
      <c r="G43" s="118">
        <v>-61209</v>
      </c>
      <c r="H43" s="118">
        <v>-53713</v>
      </c>
      <c r="I43" s="118">
        <v>-57150</v>
      </c>
      <c r="J43" s="355">
        <v>-56972</v>
      </c>
      <c r="K43" s="355">
        <v>-49814</v>
      </c>
      <c r="L43" s="355">
        <v>-49386</v>
      </c>
      <c r="M43" s="355">
        <v>-59778</v>
      </c>
      <c r="N43" s="118">
        <v>-84889</v>
      </c>
      <c r="O43" s="118">
        <v>-54019</v>
      </c>
      <c r="P43" s="118">
        <v>-55350</v>
      </c>
      <c r="Q43" s="118">
        <v>-45970</v>
      </c>
      <c r="R43" s="118">
        <v>-46597</v>
      </c>
      <c r="S43" s="118">
        <v>-41734</v>
      </c>
      <c r="T43" s="118">
        <v>-39756</v>
      </c>
      <c r="U43" s="118">
        <v>-29237</v>
      </c>
      <c r="V43" s="118">
        <v>-28631</v>
      </c>
      <c r="W43" s="118">
        <v>-30919</v>
      </c>
      <c r="X43" s="118">
        <v>-35272</v>
      </c>
      <c r="Y43" s="118">
        <v>-20680</v>
      </c>
      <c r="Z43" s="118">
        <v>-36586</v>
      </c>
      <c r="AA43" s="118">
        <v>-29460</v>
      </c>
      <c r="AB43" s="118">
        <v>-25230</v>
      </c>
      <c r="AC43" s="118">
        <v>-23516</v>
      </c>
      <c r="AD43" s="118">
        <v>-24540</v>
      </c>
      <c r="AE43" s="118">
        <v>-19335</v>
      </c>
      <c r="AF43" s="118">
        <v>-16863</v>
      </c>
      <c r="AG43" s="118">
        <v>-10405</v>
      </c>
      <c r="AH43" s="118">
        <v>-11544</v>
      </c>
      <c r="AI43" s="118">
        <v>-12401</v>
      </c>
      <c r="AJ43" s="118">
        <v>-11058</v>
      </c>
      <c r="AK43" s="118">
        <v>-11741</v>
      </c>
    </row>
    <row r="44" spans="1:37">
      <c r="A44" s="119" t="s">
        <v>22</v>
      </c>
      <c r="B44" s="263" t="s">
        <v>23</v>
      </c>
      <c r="C44" s="120">
        <v>279747</v>
      </c>
      <c r="D44" s="120">
        <v>294939</v>
      </c>
      <c r="E44" s="120">
        <v>300684</v>
      </c>
      <c r="F44" s="120">
        <v>301257</v>
      </c>
      <c r="G44" s="120">
        <v>250599</v>
      </c>
      <c r="H44" s="120">
        <v>249844</v>
      </c>
      <c r="I44" s="120">
        <v>247286</v>
      </c>
      <c r="J44" s="120">
        <v>257800</v>
      </c>
      <c r="K44" s="120">
        <v>251236</v>
      </c>
      <c r="L44" s="120">
        <v>200299.16480999999</v>
      </c>
      <c r="M44" s="120">
        <v>206759.83519000001</v>
      </c>
      <c r="N44" s="120">
        <v>207327</v>
      </c>
      <c r="O44" s="120">
        <v>205523</v>
      </c>
      <c r="P44" s="120">
        <v>201204</v>
      </c>
      <c r="Q44" s="120">
        <v>205883</v>
      </c>
      <c r="R44" s="120">
        <v>182718</v>
      </c>
      <c r="S44" s="120">
        <v>132015</v>
      </c>
      <c r="T44" s="120">
        <v>131983</v>
      </c>
      <c r="U44" s="120">
        <v>120674</v>
      </c>
      <c r="V44" s="120">
        <v>114415</v>
      </c>
      <c r="W44" s="120">
        <v>119525</v>
      </c>
      <c r="X44" s="120">
        <v>124214</v>
      </c>
      <c r="Y44" s="120">
        <v>127825</v>
      </c>
      <c r="Z44" s="120">
        <v>117640</v>
      </c>
      <c r="AA44" s="120">
        <f>SUM(AA42:AA43)</f>
        <v>130653</v>
      </c>
      <c r="AB44" s="120">
        <f>SUM(AB42:AB43)</f>
        <v>121890</v>
      </c>
      <c r="AC44" s="120">
        <f>AC42+AC43</f>
        <v>123037</v>
      </c>
      <c r="AD44" s="120">
        <f t="shared" ref="AD44:AK44" si="8">AD42+AD43</f>
        <v>121116</v>
      </c>
      <c r="AE44" s="120">
        <f t="shared" si="8"/>
        <v>118977</v>
      </c>
      <c r="AF44" s="120">
        <f t="shared" si="8"/>
        <v>110747</v>
      </c>
      <c r="AG44" s="120">
        <f t="shared" si="8"/>
        <v>71862</v>
      </c>
      <c r="AH44" s="120">
        <f t="shared" si="8"/>
        <v>76342</v>
      </c>
      <c r="AI44" s="120">
        <f t="shared" si="8"/>
        <v>80368</v>
      </c>
      <c r="AJ44" s="120">
        <f t="shared" si="8"/>
        <v>81237</v>
      </c>
      <c r="AK44" s="120">
        <f t="shared" si="8"/>
        <v>72552</v>
      </c>
    </row>
    <row r="45" spans="1:37">
      <c r="A45" s="89"/>
      <c r="B45" s="262"/>
      <c r="C45" s="117"/>
      <c r="D45" s="117"/>
      <c r="E45" s="117"/>
      <c r="F45" s="117"/>
      <c r="G45" s="117"/>
      <c r="H45" s="117"/>
      <c r="I45" s="117"/>
      <c r="J45" s="117"/>
      <c r="K45" s="117"/>
      <c r="L45" s="117"/>
      <c r="M45" s="117"/>
      <c r="N45" s="117">
        <v>8.7776063992837106E-3</v>
      </c>
      <c r="O45" s="117"/>
      <c r="P45" s="117"/>
      <c r="Q45" s="117"/>
      <c r="R45" s="117">
        <v>0</v>
      </c>
      <c r="S45" s="117">
        <v>0</v>
      </c>
      <c r="T45" s="117">
        <v>0</v>
      </c>
      <c r="U45" s="117">
        <v>0</v>
      </c>
      <c r="V45" s="117">
        <v>0</v>
      </c>
      <c r="W45" s="117">
        <v>0</v>
      </c>
      <c r="X45" s="117">
        <v>0</v>
      </c>
      <c r="Y45" s="117"/>
      <c r="Z45" s="117"/>
      <c r="AA45" s="117"/>
      <c r="AB45" s="117"/>
      <c r="AC45" s="117"/>
      <c r="AD45" s="117"/>
      <c r="AE45" s="117"/>
      <c r="AF45" s="117"/>
      <c r="AG45" s="117"/>
      <c r="AH45" s="117"/>
      <c r="AI45" s="117"/>
      <c r="AJ45" s="117"/>
      <c r="AK45" s="117"/>
    </row>
    <row r="46" spans="1:37">
      <c r="A46" s="89" t="s">
        <v>24</v>
      </c>
      <c r="B46" s="262" t="s">
        <v>25</v>
      </c>
      <c r="C46" s="117">
        <v>2509</v>
      </c>
      <c r="D46" s="117">
        <v>7161</v>
      </c>
      <c r="E46" s="117">
        <v>981</v>
      </c>
      <c r="F46" s="117">
        <v>1737</v>
      </c>
      <c r="G46" s="117">
        <v>5358</v>
      </c>
      <c r="H46" s="117">
        <v>1096</v>
      </c>
      <c r="I46" s="117">
        <v>359</v>
      </c>
      <c r="J46" s="117">
        <v>1419</v>
      </c>
      <c r="K46" s="117">
        <v>5811</v>
      </c>
      <c r="L46" s="117">
        <v>460</v>
      </c>
      <c r="M46" s="117">
        <v>1979</v>
      </c>
      <c r="N46" s="117">
        <v>0</v>
      </c>
      <c r="O46" s="117">
        <v>4451</v>
      </c>
      <c r="P46" s="117">
        <v>1348</v>
      </c>
      <c r="Q46" s="117">
        <v>208</v>
      </c>
      <c r="R46" s="117">
        <v>80</v>
      </c>
      <c r="S46" s="117">
        <v>3971</v>
      </c>
      <c r="T46" s="117">
        <v>784</v>
      </c>
      <c r="U46" s="117">
        <v>25</v>
      </c>
      <c r="V46" s="117">
        <v>5667</v>
      </c>
      <c r="W46" s="117">
        <v>0</v>
      </c>
      <c r="X46" s="117">
        <v>4670</v>
      </c>
      <c r="Y46" s="117">
        <v>23</v>
      </c>
      <c r="Z46" s="117">
        <v>24</v>
      </c>
      <c r="AA46" s="117">
        <v>19</v>
      </c>
      <c r="AB46" s="117">
        <v>5758</v>
      </c>
      <c r="AC46" s="117"/>
      <c r="AD46" s="117"/>
      <c r="AE46" s="117">
        <v>-836</v>
      </c>
      <c r="AF46" s="117">
        <v>5230</v>
      </c>
      <c r="AG46" s="117"/>
      <c r="AH46" s="117">
        <v>1</v>
      </c>
      <c r="AI46" s="117"/>
      <c r="AJ46" s="117">
        <v>3302</v>
      </c>
      <c r="AK46" s="117">
        <v>0</v>
      </c>
    </row>
    <row r="47" spans="1:37">
      <c r="A47" s="89" t="s">
        <v>26</v>
      </c>
      <c r="B47" s="262" t="s">
        <v>27</v>
      </c>
      <c r="C47" s="117">
        <v>211855</v>
      </c>
      <c r="D47" s="117">
        <v>118776</v>
      </c>
      <c r="E47" s="117">
        <v>150834</v>
      </c>
      <c r="F47" s="117">
        <v>140076</v>
      </c>
      <c r="G47" s="117">
        <v>161600</v>
      </c>
      <c r="H47" s="117">
        <v>173752</v>
      </c>
      <c r="I47" s="117">
        <v>158065</v>
      </c>
      <c r="J47" s="112">
        <v>213992.09999999998</v>
      </c>
      <c r="K47" s="112">
        <v>157593</v>
      </c>
      <c r="L47" s="112">
        <v>189619</v>
      </c>
      <c r="M47" s="112">
        <v>187186</v>
      </c>
      <c r="N47" s="112">
        <v>180687</v>
      </c>
      <c r="O47" s="112">
        <v>175696</v>
      </c>
      <c r="P47" s="112">
        <v>158035</v>
      </c>
      <c r="Q47" s="112">
        <v>167997</v>
      </c>
      <c r="R47" s="112">
        <v>129677</v>
      </c>
      <c r="S47" s="112">
        <v>62506</v>
      </c>
      <c r="T47" s="112">
        <v>63178</v>
      </c>
      <c r="U47" s="112">
        <v>75412</v>
      </c>
      <c r="V47" s="112">
        <v>65296</v>
      </c>
      <c r="W47" s="112">
        <v>59654</v>
      </c>
      <c r="X47" s="112">
        <v>60797</v>
      </c>
      <c r="Y47" s="112">
        <v>65661</v>
      </c>
      <c r="Z47" s="112">
        <v>77539</v>
      </c>
      <c r="AA47" s="112">
        <v>67797</v>
      </c>
      <c r="AB47" s="112">
        <v>57820</v>
      </c>
      <c r="AC47" s="112">
        <v>52035</v>
      </c>
      <c r="AD47" s="112">
        <v>62355</v>
      </c>
      <c r="AE47" s="112">
        <v>53242</v>
      </c>
      <c r="AF47" s="117">
        <v>47809</v>
      </c>
      <c r="AG47" s="117">
        <v>20055</v>
      </c>
      <c r="AH47" s="117">
        <v>20332</v>
      </c>
      <c r="AI47" s="117">
        <v>18517</v>
      </c>
      <c r="AJ47" s="117">
        <v>11153</v>
      </c>
      <c r="AK47" s="117">
        <v>13721</v>
      </c>
    </row>
    <row r="48" spans="1:37">
      <c r="A48" s="89" t="s">
        <v>28</v>
      </c>
      <c r="B48" s="262" t="s">
        <v>29</v>
      </c>
      <c r="C48" s="117">
        <v>6321</v>
      </c>
      <c r="D48" s="117">
        <v>32763</v>
      </c>
      <c r="E48" s="117">
        <v>-2262</v>
      </c>
      <c r="F48" s="117">
        <v>-50478</v>
      </c>
      <c r="G48" s="117">
        <v>5351</v>
      </c>
      <c r="H48" s="117">
        <v>7389</v>
      </c>
      <c r="I48" s="117">
        <v>32605</v>
      </c>
      <c r="J48" s="112">
        <v>196</v>
      </c>
      <c r="K48" s="112">
        <v>11015</v>
      </c>
      <c r="L48" s="112">
        <v>41439</v>
      </c>
      <c r="M48" s="112">
        <v>-23569</v>
      </c>
      <c r="N48" s="112">
        <v>8695</v>
      </c>
      <c r="O48" s="112">
        <v>-20533</v>
      </c>
      <c r="P48" s="112">
        <v>-12361</v>
      </c>
      <c r="Q48" s="112">
        <v>-7637</v>
      </c>
      <c r="R48" s="112">
        <v>18212</v>
      </c>
      <c r="S48" s="112">
        <v>23900</v>
      </c>
      <c r="T48" s="112">
        <v>-1667</v>
      </c>
      <c r="U48" s="112">
        <v>8393</v>
      </c>
      <c r="V48" s="112">
        <v>2855</v>
      </c>
      <c r="W48" s="112">
        <v>4448</v>
      </c>
      <c r="X48" s="112">
        <v>20111</v>
      </c>
      <c r="Y48" s="112">
        <v>984</v>
      </c>
      <c r="Z48" s="112">
        <v>3762</v>
      </c>
      <c r="AA48" s="112">
        <v>4</v>
      </c>
      <c r="AB48" s="112">
        <v>41959</v>
      </c>
      <c r="AC48" s="112">
        <v>474</v>
      </c>
      <c r="AD48" s="112">
        <v>12447</v>
      </c>
      <c r="AE48" s="112">
        <v>105</v>
      </c>
      <c r="AF48" s="117">
        <v>12167</v>
      </c>
      <c r="AG48" s="117">
        <v>23033</v>
      </c>
      <c r="AH48" s="117">
        <v>19076</v>
      </c>
      <c r="AI48" s="117">
        <v>-87</v>
      </c>
      <c r="AJ48" s="117">
        <v>2307</v>
      </c>
      <c r="AK48" s="117">
        <v>3169</v>
      </c>
    </row>
    <row r="49" spans="1:37">
      <c r="A49" s="89" t="s">
        <v>55</v>
      </c>
      <c r="B49" s="262" t="s">
        <v>31</v>
      </c>
      <c r="C49" s="117">
        <v>-9145</v>
      </c>
      <c r="D49" s="117">
        <v>-192</v>
      </c>
      <c r="E49" s="117">
        <v>19716</v>
      </c>
      <c r="F49" s="117">
        <v>26502</v>
      </c>
      <c r="G49" s="117">
        <v>42429</v>
      </c>
      <c r="H49" s="117">
        <v>-17597</v>
      </c>
      <c r="I49" s="117">
        <v>-965</v>
      </c>
      <c r="J49" s="112">
        <v>1612</v>
      </c>
      <c r="K49" s="112">
        <v>-2992</v>
      </c>
      <c r="L49" s="112">
        <v>-869</v>
      </c>
      <c r="M49" s="112">
        <v>-8828</v>
      </c>
      <c r="N49" s="112">
        <v>257</v>
      </c>
      <c r="O49" s="112">
        <v>-3559</v>
      </c>
      <c r="P49" s="112">
        <v>-3009</v>
      </c>
      <c r="Q49" s="112">
        <v>1926</v>
      </c>
      <c r="R49" s="112">
        <v>-14609</v>
      </c>
      <c r="S49" s="112">
        <v>1789</v>
      </c>
      <c r="T49" s="112">
        <v>1307</v>
      </c>
      <c r="U49" s="112">
        <v>1516</v>
      </c>
      <c r="V49" s="112">
        <v>-2132</v>
      </c>
      <c r="W49" s="112">
        <v>3793</v>
      </c>
      <c r="X49" s="112">
        <v>822</v>
      </c>
      <c r="Y49" s="112">
        <v>821</v>
      </c>
      <c r="Z49" s="112">
        <v>-333</v>
      </c>
      <c r="AA49" s="112">
        <v>116</v>
      </c>
      <c r="AB49" s="112">
        <v>-221</v>
      </c>
      <c r="AC49" s="112">
        <v>361</v>
      </c>
      <c r="AD49" s="112"/>
      <c r="AE49" s="112"/>
      <c r="AF49" s="117"/>
      <c r="AG49" s="117"/>
      <c r="AH49" s="117"/>
      <c r="AI49" s="117"/>
      <c r="AJ49" s="117">
        <v>-21</v>
      </c>
      <c r="AK49" s="117">
        <v>-135</v>
      </c>
    </row>
    <row r="50" spans="1:37" ht="14.25" customHeight="1">
      <c r="A50" s="364" t="s">
        <v>739</v>
      </c>
      <c r="B50" s="369" t="s">
        <v>734</v>
      </c>
      <c r="C50" s="310">
        <v>-273</v>
      </c>
      <c r="D50" s="310">
        <v>-2379</v>
      </c>
      <c r="E50" s="117"/>
      <c r="F50" s="117"/>
      <c r="G50" s="117"/>
      <c r="H50" s="117"/>
      <c r="I50" s="117"/>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7"/>
      <c r="AG50" s="117"/>
      <c r="AH50" s="117"/>
      <c r="AI50" s="117"/>
      <c r="AJ50" s="117"/>
      <c r="AK50" s="117"/>
    </row>
    <row r="51" spans="1:37">
      <c r="A51" s="89" t="s">
        <v>32</v>
      </c>
      <c r="B51" s="262" t="s">
        <v>33</v>
      </c>
      <c r="C51" s="117">
        <v>50290</v>
      </c>
      <c r="D51" s="117">
        <v>38175</v>
      </c>
      <c r="E51" s="117">
        <v>73667</v>
      </c>
      <c r="F51" s="117">
        <v>95878</v>
      </c>
      <c r="G51" s="117">
        <v>24143</v>
      </c>
      <c r="H51" s="117">
        <v>57990</v>
      </c>
      <c r="I51" s="117">
        <v>51684</v>
      </c>
      <c r="J51" s="112">
        <v>84763.400000000023</v>
      </c>
      <c r="K51" s="112">
        <v>43355.599999999977</v>
      </c>
      <c r="L51" s="112">
        <v>49372</v>
      </c>
      <c r="M51" s="112">
        <v>146095</v>
      </c>
      <c r="N51" s="112">
        <v>43158</v>
      </c>
      <c r="O51" s="112">
        <v>30696</v>
      </c>
      <c r="P51" s="112">
        <v>71632</v>
      </c>
      <c r="Q51" s="112">
        <v>37219</v>
      </c>
      <c r="R51" s="112">
        <v>319337</v>
      </c>
      <c r="S51" s="112">
        <v>15768</v>
      </c>
      <c r="T51" s="112">
        <v>13990</v>
      </c>
      <c r="U51" s="112">
        <v>38683</v>
      </c>
      <c r="V51" s="112">
        <v>28963</v>
      </c>
      <c r="W51" s="112">
        <v>36603</v>
      </c>
      <c r="X51" s="112">
        <v>41919</v>
      </c>
      <c r="Y51" s="112">
        <v>23797</v>
      </c>
      <c r="Z51" s="112">
        <v>24914</v>
      </c>
      <c r="AA51" s="112">
        <v>21630</v>
      </c>
      <c r="AB51" s="112">
        <v>52707</v>
      </c>
      <c r="AC51" s="112">
        <v>31073</v>
      </c>
      <c r="AD51" s="112">
        <v>22494</v>
      </c>
      <c r="AE51" s="112">
        <v>21402</v>
      </c>
      <c r="AF51" s="125">
        <v>10558</v>
      </c>
      <c r="AG51" s="117">
        <v>6357</v>
      </c>
      <c r="AH51" s="117">
        <v>9768</v>
      </c>
      <c r="AI51" s="117">
        <v>11779</v>
      </c>
      <c r="AJ51" s="117">
        <v>10758</v>
      </c>
      <c r="AK51" s="117">
        <v>5632</v>
      </c>
    </row>
    <row r="52" spans="1:37" ht="25.5">
      <c r="A52" s="89" t="s">
        <v>34</v>
      </c>
      <c r="B52" s="262" t="s">
        <v>56</v>
      </c>
      <c r="C52" s="117">
        <v>-54021</v>
      </c>
      <c r="D52" s="117">
        <v>-85599</v>
      </c>
      <c r="E52" s="117">
        <v>-79128</v>
      </c>
      <c r="F52" s="117">
        <v>-74239</v>
      </c>
      <c r="G52" s="117">
        <v>-60932</v>
      </c>
      <c r="H52" s="117">
        <v>-70946</v>
      </c>
      <c r="I52" s="117">
        <v>-60068</v>
      </c>
      <c r="J52" s="112">
        <v>-108533</v>
      </c>
      <c r="K52" s="112">
        <v>-94733</v>
      </c>
      <c r="L52" s="112">
        <v>-199912</v>
      </c>
      <c r="M52" s="112">
        <v>-198321</v>
      </c>
      <c r="N52" s="112">
        <v>-101041</v>
      </c>
      <c r="O52" s="112">
        <v>-135315</v>
      </c>
      <c r="P52" s="112">
        <v>-112353</v>
      </c>
      <c r="Q52" s="112">
        <v>-93181</v>
      </c>
      <c r="R52" s="112">
        <v>-338567</v>
      </c>
      <c r="S52" s="112">
        <v>-101772</v>
      </c>
      <c r="T52" s="112">
        <v>-54989</v>
      </c>
      <c r="U52" s="112">
        <v>-62354</v>
      </c>
      <c r="V52" s="112">
        <v>-90112</v>
      </c>
      <c r="W52" s="112">
        <v>-87164</v>
      </c>
      <c r="X52" s="112">
        <v>-92024</v>
      </c>
      <c r="Y52" s="112">
        <v>-85999</v>
      </c>
      <c r="Z52" s="112">
        <v>-117146</v>
      </c>
      <c r="AA52" s="112">
        <v>-115922</v>
      </c>
      <c r="AB52" s="112">
        <v>-88533</v>
      </c>
      <c r="AC52" s="112">
        <v>-77282</v>
      </c>
      <c r="AD52" s="112">
        <v>-75904</v>
      </c>
      <c r="AE52" s="112">
        <v>-92533</v>
      </c>
      <c r="AF52" s="126">
        <v>-78680</v>
      </c>
      <c r="AG52" s="117">
        <v>-54759</v>
      </c>
      <c r="AH52" s="117">
        <v>-155583</v>
      </c>
      <c r="AI52" s="117">
        <v>-44230</v>
      </c>
      <c r="AJ52" s="117">
        <v>-53377</v>
      </c>
      <c r="AK52" s="117">
        <v>-57776</v>
      </c>
    </row>
    <row r="53" spans="1:37" ht="36" customHeight="1">
      <c r="A53" s="351" t="s">
        <v>600</v>
      </c>
      <c r="B53" s="267" t="s">
        <v>601</v>
      </c>
      <c r="C53" s="117">
        <v>-134000</v>
      </c>
      <c r="D53" s="117">
        <v>-139703</v>
      </c>
      <c r="E53" s="117">
        <v>-83034</v>
      </c>
      <c r="F53" s="117">
        <v>-584375</v>
      </c>
      <c r="G53" s="117">
        <v>-201952</v>
      </c>
      <c r="H53" s="117">
        <v>-187119</v>
      </c>
      <c r="I53" s="117">
        <v>-71858</v>
      </c>
      <c r="J53" s="112">
        <v>-101680</v>
      </c>
      <c r="K53" s="112">
        <v>-39914</v>
      </c>
      <c r="L53" s="112">
        <v>-15233</v>
      </c>
      <c r="M53" s="112">
        <v>-11329</v>
      </c>
      <c r="N53" s="112">
        <v>-31179</v>
      </c>
      <c r="O53" s="112">
        <v>-174</v>
      </c>
      <c r="P53" s="112">
        <v>-95</v>
      </c>
      <c r="Q53" s="112">
        <v>-665</v>
      </c>
      <c r="R53" s="112"/>
      <c r="S53" s="112"/>
      <c r="T53" s="112"/>
      <c r="U53" s="112"/>
      <c r="V53" s="112"/>
      <c r="W53" s="112"/>
      <c r="X53" s="112"/>
      <c r="Y53" s="112"/>
      <c r="Z53" s="112"/>
      <c r="AA53" s="112"/>
      <c r="AB53" s="112"/>
      <c r="AC53" s="112"/>
      <c r="AD53" s="112"/>
      <c r="AE53" s="112"/>
      <c r="AF53" s="126"/>
      <c r="AG53" s="117"/>
      <c r="AH53" s="117"/>
      <c r="AI53" s="117"/>
      <c r="AJ53" s="117"/>
      <c r="AK53" s="117"/>
    </row>
    <row r="54" spans="1:37">
      <c r="A54" s="89" t="s">
        <v>36</v>
      </c>
      <c r="B54" s="262" t="s">
        <v>37</v>
      </c>
      <c r="C54" s="117">
        <v>-556811</v>
      </c>
      <c r="D54" s="117">
        <v>-743909</v>
      </c>
      <c r="E54" s="117">
        <v>-675606</v>
      </c>
      <c r="F54" s="117">
        <v>-601246</v>
      </c>
      <c r="G54" s="117">
        <v>-501231</v>
      </c>
      <c r="H54" s="117">
        <v>-474430.19999999995</v>
      </c>
      <c r="I54" s="117">
        <v>-567068.80000000005</v>
      </c>
      <c r="J54" s="112">
        <v>-527325.80000000005</v>
      </c>
      <c r="K54" s="112">
        <v>-479852.19999999995</v>
      </c>
      <c r="L54" s="112">
        <v>-480881.33669999999</v>
      </c>
      <c r="M54" s="112">
        <v>-649545.66330000001</v>
      </c>
      <c r="N54" s="112">
        <v>-649803</v>
      </c>
      <c r="O54" s="112">
        <v>-585234</v>
      </c>
      <c r="P54" s="112">
        <v>-594822</v>
      </c>
      <c r="Q54" s="112">
        <v>-638078</v>
      </c>
      <c r="R54" s="112">
        <v>-724971</v>
      </c>
      <c r="S54" s="112">
        <v>-361404</v>
      </c>
      <c r="T54" s="112">
        <v>-393209</v>
      </c>
      <c r="U54" s="112">
        <v>-380088</v>
      </c>
      <c r="V54" s="112">
        <v>-386876</v>
      </c>
      <c r="W54" s="112">
        <v>-346838</v>
      </c>
      <c r="X54" s="112">
        <v>-384193</v>
      </c>
      <c r="Y54" s="112">
        <v>-388959</v>
      </c>
      <c r="Z54" s="112">
        <v>-409465</v>
      </c>
      <c r="AA54" s="112">
        <v>-408780</v>
      </c>
      <c r="AB54" s="112">
        <v>-445891</v>
      </c>
      <c r="AC54" s="112">
        <v>-410220</v>
      </c>
      <c r="AD54" s="112">
        <v>-547118</v>
      </c>
      <c r="AE54" s="112">
        <v>-389392</v>
      </c>
      <c r="AF54" s="125">
        <v>-372971</v>
      </c>
      <c r="AG54" s="117">
        <v>-259802</v>
      </c>
      <c r="AH54" s="117">
        <v>-249811</v>
      </c>
      <c r="AI54" s="117">
        <v>-235847</v>
      </c>
      <c r="AJ54" s="117">
        <v>-220858</v>
      </c>
      <c r="AK54" s="117">
        <v>-224009</v>
      </c>
    </row>
    <row r="55" spans="1:37">
      <c r="A55" s="89" t="s">
        <v>38</v>
      </c>
      <c r="B55" s="262" t="s">
        <v>39</v>
      </c>
      <c r="C55" s="117">
        <v>-101853</v>
      </c>
      <c r="D55" s="117">
        <v>-107239</v>
      </c>
      <c r="E55" s="117">
        <v>-99236</v>
      </c>
      <c r="F55" s="117">
        <v>-103907</v>
      </c>
      <c r="G55" s="117">
        <v>-97448</v>
      </c>
      <c r="H55" s="117">
        <v>-100093.79999999999</v>
      </c>
      <c r="I55" s="117">
        <v>-98104.200000000012</v>
      </c>
      <c r="J55" s="112">
        <v>-97424</v>
      </c>
      <c r="K55" s="112">
        <v>-90982</v>
      </c>
      <c r="L55" s="112">
        <v>-89959.626640000002</v>
      </c>
      <c r="M55" s="112">
        <v>-89592.373359999998</v>
      </c>
      <c r="N55" s="112">
        <v>-101904</v>
      </c>
      <c r="O55" s="112">
        <v>-131016</v>
      </c>
      <c r="P55" s="112">
        <v>-115755</v>
      </c>
      <c r="Q55" s="112">
        <v>-105472</v>
      </c>
      <c r="R55" s="112">
        <v>-65488</v>
      </c>
      <c r="S55" s="112">
        <v>-41564</v>
      </c>
      <c r="T55" s="112">
        <v>-41729</v>
      </c>
      <c r="U55" s="112">
        <v>-40933</v>
      </c>
      <c r="V55" s="112">
        <v>-43564</v>
      </c>
      <c r="W55" s="112">
        <v>-38516</v>
      </c>
      <c r="X55" s="112">
        <v>-44093</v>
      </c>
      <c r="Y55" s="112">
        <v>-47891</v>
      </c>
      <c r="Z55" s="112">
        <v>-57768</v>
      </c>
      <c r="AA55" s="112">
        <v>-52443</v>
      </c>
      <c r="AB55" s="112">
        <v>-53299</v>
      </c>
      <c r="AC55" s="112">
        <v>-43087</v>
      </c>
      <c r="AD55" s="112">
        <v>-43624</v>
      </c>
      <c r="AE55" s="112">
        <v>-41722</v>
      </c>
      <c r="AF55" s="125">
        <v>-35794</v>
      </c>
      <c r="AG55" s="117">
        <v>-27317</v>
      </c>
      <c r="AH55" s="117">
        <v>-26791</v>
      </c>
      <c r="AI55" s="117">
        <v>-24369</v>
      </c>
      <c r="AJ55" s="117">
        <v>-25227</v>
      </c>
      <c r="AK55" s="117">
        <v>-24608</v>
      </c>
    </row>
    <row r="56" spans="1:37">
      <c r="A56" s="89" t="s">
        <v>40</v>
      </c>
      <c r="B56" s="262" t="s">
        <v>602</v>
      </c>
      <c r="C56" s="121">
        <v>-67249</v>
      </c>
      <c r="D56" s="121">
        <v>-71940</v>
      </c>
      <c r="E56" s="121">
        <v>-78765</v>
      </c>
      <c r="F56" s="121">
        <v>-86909</v>
      </c>
      <c r="G56" s="121">
        <v>-58836</v>
      </c>
      <c r="H56" s="121">
        <v>-81064</v>
      </c>
      <c r="I56" s="121">
        <v>-70836</v>
      </c>
      <c r="J56" s="127">
        <v>-123043</v>
      </c>
      <c r="K56" s="127">
        <v>-83255</v>
      </c>
      <c r="L56" s="127">
        <v>-53989</v>
      </c>
      <c r="M56" s="127">
        <v>-110833</v>
      </c>
      <c r="N56" s="127">
        <v>-108647</v>
      </c>
      <c r="O56" s="127">
        <v>-99861</v>
      </c>
      <c r="P56" s="127">
        <v>-34305</v>
      </c>
      <c r="Q56" s="127">
        <v>-30558</v>
      </c>
      <c r="R56" s="127">
        <v>-70636</v>
      </c>
      <c r="S56" s="127">
        <v>-19846</v>
      </c>
      <c r="T56" s="127">
        <v>-16914</v>
      </c>
      <c r="U56" s="127">
        <v>-40011</v>
      </c>
      <c r="V56" s="127">
        <v>-39478</v>
      </c>
      <c r="W56" s="127">
        <v>-36921</v>
      </c>
      <c r="X56" s="127">
        <v>-33549</v>
      </c>
      <c r="Y56" s="127">
        <v>-31547</v>
      </c>
      <c r="Z56" s="127">
        <v>-33639</v>
      </c>
      <c r="AA56" s="127">
        <v>-23443</v>
      </c>
      <c r="AB56" s="127">
        <v>-36749</v>
      </c>
      <c r="AC56" s="127">
        <v>-22760</v>
      </c>
      <c r="AD56" s="127">
        <v>-30091</v>
      </c>
      <c r="AE56" s="127">
        <v>-18681</v>
      </c>
      <c r="AF56" s="128">
        <v>-32161</v>
      </c>
      <c r="AG56" s="121">
        <v>-11526</v>
      </c>
      <c r="AH56" s="121">
        <v>-15290</v>
      </c>
      <c r="AI56" s="121">
        <v>-11281</v>
      </c>
      <c r="AJ56" s="121">
        <v>-5506</v>
      </c>
      <c r="AK56" s="121">
        <v>-5316</v>
      </c>
    </row>
    <row r="57" spans="1:37">
      <c r="A57" s="119" t="s">
        <v>41</v>
      </c>
      <c r="B57" s="263" t="s">
        <v>42</v>
      </c>
      <c r="C57" s="120">
        <v>-248926</v>
      </c>
      <c r="D57" s="120">
        <v>490279</v>
      </c>
      <c r="E57" s="120">
        <v>530795</v>
      </c>
      <c r="F57" s="120">
        <v>-71473</v>
      </c>
      <c r="G57" s="120">
        <v>354064</v>
      </c>
      <c r="H57" s="120">
        <v>317418.58999999997</v>
      </c>
      <c r="I57" s="120">
        <v>354229.41000000003</v>
      </c>
      <c r="J57" s="120">
        <v>349163.10000000009</v>
      </c>
      <c r="K57" s="120">
        <v>416193.15000000014</v>
      </c>
      <c r="L57" s="120">
        <v>403626.25409999985</v>
      </c>
      <c r="M57" s="120">
        <v>260493.59590000001</v>
      </c>
      <c r="N57" s="120">
        <v>252862</v>
      </c>
      <c r="O57" s="120">
        <v>238982</v>
      </c>
      <c r="P57" s="120">
        <v>354216</v>
      </c>
      <c r="Q57" s="120">
        <v>308084</v>
      </c>
      <c r="R57" s="120">
        <v>89525</v>
      </c>
      <c r="S57" s="120">
        <v>222952</v>
      </c>
      <c r="T57" s="120">
        <v>198312</v>
      </c>
      <c r="U57" s="120">
        <v>171229</v>
      </c>
      <c r="V57" s="120">
        <v>129705</v>
      </c>
      <c r="W57" s="120">
        <v>218367</v>
      </c>
      <c r="X57" s="120">
        <v>180149</v>
      </c>
      <c r="Y57" s="120">
        <v>131530</v>
      </c>
      <c r="Z57" s="120">
        <v>68552</v>
      </c>
      <c r="AA57" s="120">
        <f>SUM(AA46:AA56)+AA44+AA40</f>
        <v>86820</v>
      </c>
      <c r="AB57" s="120">
        <f>SUM(AB46:AB56)+AB44+AB40</f>
        <v>115959</v>
      </c>
      <c r="AC57" s="120">
        <f>AC40+AC44+AC47+AC46+AC48+AC49+AC51+AC52+AC54+AC55+AC56</f>
        <v>89052</v>
      </c>
      <c r="AD57" s="120">
        <f>AD40+AD44+AD47+AD46+AD48+AD49+AD51+AD52+AD54+AD55+AD56</f>
        <v>-52066</v>
      </c>
      <c r="AE57" s="120">
        <f t="shared" ref="AE57:AK57" si="9">AE40+AE44+AE47+AE46+AE48+AE49+AE51+AE52+AE54+AE55+AE56</f>
        <v>56229</v>
      </c>
      <c r="AF57" s="120">
        <f t="shared" si="9"/>
        <v>3940</v>
      </c>
      <c r="AG57" s="120">
        <f t="shared" si="9"/>
        <v>21589</v>
      </c>
      <c r="AH57" s="120">
        <f t="shared" si="9"/>
        <v>-46559</v>
      </c>
      <c r="AI57" s="120">
        <f t="shared" si="9"/>
        <v>90912</v>
      </c>
      <c r="AJ57" s="120">
        <f t="shared" si="9"/>
        <v>80013</v>
      </c>
      <c r="AK57" s="120">
        <f t="shared" si="9"/>
        <v>53810</v>
      </c>
    </row>
    <row r="58" spans="1:37">
      <c r="A58" s="89" t="s">
        <v>381</v>
      </c>
      <c r="B58" s="262" t="s">
        <v>382</v>
      </c>
      <c r="C58" s="117">
        <v>-112066</v>
      </c>
      <c r="D58" s="117">
        <v>-106915</v>
      </c>
      <c r="E58" s="117">
        <v>-95853</v>
      </c>
      <c r="F58" s="117">
        <v>-90734</v>
      </c>
      <c r="G58" s="117">
        <v>-85433</v>
      </c>
      <c r="H58" s="117">
        <v>-83546</v>
      </c>
      <c r="I58" s="117">
        <v>-78397</v>
      </c>
      <c r="J58" s="117">
        <v>-84461</v>
      </c>
      <c r="K58" s="117">
        <v>-83625</v>
      </c>
      <c r="L58" s="117">
        <v>-80182.198000000004</v>
      </c>
      <c r="M58" s="117">
        <v>-70640.801999999996</v>
      </c>
      <c r="N58" s="117">
        <v>-70405</v>
      </c>
      <c r="O58" s="117">
        <v>-69457</v>
      </c>
      <c r="P58" s="117">
        <v>-70982</v>
      </c>
      <c r="Q58" s="117">
        <v>-70345</v>
      </c>
      <c r="R58" s="117">
        <v>-64779</v>
      </c>
      <c r="S58" s="117">
        <v>-48472</v>
      </c>
      <c r="T58" s="117">
        <v>-49836</v>
      </c>
      <c r="U58" s="117">
        <v>-50035</v>
      </c>
      <c r="V58" s="117">
        <v>-51258</v>
      </c>
      <c r="W58" s="117">
        <v>-51053</v>
      </c>
      <c r="X58" s="117">
        <v>-51480</v>
      </c>
      <c r="Y58" s="117">
        <v>-52075</v>
      </c>
      <c r="Z58" s="117">
        <v>-52128</v>
      </c>
      <c r="AA58" s="117">
        <v>-51203</v>
      </c>
      <c r="AB58" s="117">
        <v>-50810</v>
      </c>
      <c r="AC58" s="117">
        <v>-31735</v>
      </c>
      <c r="AD58" s="117"/>
      <c r="AE58" s="117"/>
      <c r="AF58" s="117"/>
      <c r="AG58" s="117"/>
      <c r="AH58" s="117"/>
      <c r="AI58" s="117"/>
      <c r="AJ58" s="117"/>
      <c r="AK58" s="117"/>
    </row>
    <row r="59" spans="1:37">
      <c r="A59" s="89" t="s">
        <v>43</v>
      </c>
      <c r="B59" s="262" t="s">
        <v>44</v>
      </c>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f>+AI27-AJ27</f>
        <v>-2096</v>
      </c>
      <c r="AJ59" s="121">
        <f>+AJ27-AK27</f>
        <v>842</v>
      </c>
      <c r="AK59" s="121">
        <f>+AK27</f>
        <v>1254</v>
      </c>
    </row>
    <row r="60" spans="1:37">
      <c r="A60" s="151" t="s">
        <v>45</v>
      </c>
      <c r="B60" s="264" t="s">
        <v>46</v>
      </c>
      <c r="C60" s="152">
        <v>-360992</v>
      </c>
      <c r="D60" s="152">
        <v>383364</v>
      </c>
      <c r="E60" s="152">
        <v>434942</v>
      </c>
      <c r="F60" s="152">
        <v>-162207</v>
      </c>
      <c r="G60" s="152">
        <v>268631</v>
      </c>
      <c r="H60" s="152">
        <v>233872.58999999997</v>
      </c>
      <c r="I60" s="152">
        <v>275832.41000000003</v>
      </c>
      <c r="J60" s="152">
        <v>264702.10000000009</v>
      </c>
      <c r="K60" s="152">
        <v>332568.15000000014</v>
      </c>
      <c r="L60" s="152">
        <v>323444.05609999981</v>
      </c>
      <c r="M60" s="152">
        <v>189852.79390000002</v>
      </c>
      <c r="N60" s="152">
        <v>182457</v>
      </c>
      <c r="O60" s="152">
        <v>169525</v>
      </c>
      <c r="P60" s="152">
        <v>283234</v>
      </c>
      <c r="Q60" s="152">
        <v>237739</v>
      </c>
      <c r="R60" s="152">
        <v>24746</v>
      </c>
      <c r="S60" s="152">
        <v>174480</v>
      </c>
      <c r="T60" s="152">
        <v>148476</v>
      </c>
      <c r="U60" s="152">
        <v>121194</v>
      </c>
      <c r="V60" s="152">
        <v>78447</v>
      </c>
      <c r="W60" s="152">
        <v>167314</v>
      </c>
      <c r="X60" s="152">
        <v>128669</v>
      </c>
      <c r="Y60" s="152">
        <v>79455</v>
      </c>
      <c r="Z60" s="152">
        <v>16424</v>
      </c>
      <c r="AA60" s="152">
        <f>AA58+AA57</f>
        <v>35617</v>
      </c>
      <c r="AB60" s="152">
        <f>AB58+AB57</f>
        <v>65149</v>
      </c>
      <c r="AC60" s="152">
        <f t="shared" ref="AC60:AH60" si="10">AC57+AC58</f>
        <v>57317</v>
      </c>
      <c r="AD60" s="152">
        <f t="shared" si="10"/>
        <v>-52066</v>
      </c>
      <c r="AE60" s="152">
        <f t="shared" si="10"/>
        <v>56229</v>
      </c>
      <c r="AF60" s="152">
        <f t="shared" si="10"/>
        <v>3940</v>
      </c>
      <c r="AG60" s="152">
        <f t="shared" si="10"/>
        <v>21589</v>
      </c>
      <c r="AH60" s="152">
        <f t="shared" si="10"/>
        <v>-46559</v>
      </c>
      <c r="AI60" s="152">
        <f>AI57+AI58+AI59</f>
        <v>88816</v>
      </c>
      <c r="AJ60" s="152">
        <f>AJ57+AJ58+AJ59</f>
        <v>80855</v>
      </c>
      <c r="AK60" s="152">
        <f>AK57+AK58+AK59</f>
        <v>55064</v>
      </c>
    </row>
    <row r="61" spans="1:37" ht="15" thickBot="1">
      <c r="A61" s="89" t="s">
        <v>47</v>
      </c>
      <c r="B61" s="262" t="s">
        <v>48</v>
      </c>
      <c r="C61" s="122">
        <v>14395</v>
      </c>
      <c r="D61" s="122">
        <v>-125696</v>
      </c>
      <c r="E61" s="122">
        <v>-157201</v>
      </c>
      <c r="F61" s="122">
        <v>-111297</v>
      </c>
      <c r="G61" s="122">
        <v>-114772</v>
      </c>
      <c r="H61" s="122">
        <v>-101915.79999999999</v>
      </c>
      <c r="I61" s="122">
        <v>-111846.20000000001</v>
      </c>
      <c r="J61" s="122">
        <v>-97236</v>
      </c>
      <c r="K61" s="122">
        <v>-101066</v>
      </c>
      <c r="L61" s="122">
        <v>-104397.73</v>
      </c>
      <c r="M61" s="122">
        <v>-74772.27</v>
      </c>
      <c r="N61" s="122">
        <v>-61186</v>
      </c>
      <c r="O61" s="122">
        <v>-54763</v>
      </c>
      <c r="P61" s="122">
        <v>-66174</v>
      </c>
      <c r="Q61" s="122">
        <v>-76138</v>
      </c>
      <c r="R61" s="122">
        <v>16133</v>
      </c>
      <c r="S61" s="122">
        <v>-43582</v>
      </c>
      <c r="T61" s="122">
        <v>-45333</v>
      </c>
      <c r="U61" s="122">
        <v>-35736</v>
      </c>
      <c r="V61" s="122">
        <v>-29309</v>
      </c>
      <c r="W61" s="122">
        <v>-57524</v>
      </c>
      <c r="X61" s="122">
        <v>-47453</v>
      </c>
      <c r="Y61" s="122">
        <v>-39892</v>
      </c>
      <c r="Z61" s="122">
        <v>-14420</v>
      </c>
      <c r="AA61" s="122">
        <v>-25399</v>
      </c>
      <c r="AB61" s="122">
        <v>-31776</v>
      </c>
      <c r="AC61" s="122">
        <v>-26052</v>
      </c>
      <c r="AD61" s="122">
        <v>7140</v>
      </c>
      <c r="AE61" s="122">
        <v>-15813</v>
      </c>
      <c r="AF61" s="122">
        <v>-653</v>
      </c>
      <c r="AG61" s="122">
        <v>-7073</v>
      </c>
      <c r="AH61" s="122">
        <v>7326</v>
      </c>
      <c r="AI61" s="122">
        <v>-20050</v>
      </c>
      <c r="AJ61" s="122">
        <v>-16995</v>
      </c>
      <c r="AK61" s="122">
        <v>-10426</v>
      </c>
    </row>
    <row r="62" spans="1:37" ht="15" thickTop="1">
      <c r="A62" s="151" t="s">
        <v>49</v>
      </c>
      <c r="B62" s="264" t="s">
        <v>50</v>
      </c>
      <c r="C62" s="152">
        <v>-346597</v>
      </c>
      <c r="D62" s="152">
        <v>257668</v>
      </c>
      <c r="E62" s="152">
        <v>277741</v>
      </c>
      <c r="F62" s="152">
        <v>-273504</v>
      </c>
      <c r="G62" s="152">
        <v>153859</v>
      </c>
      <c r="H62" s="152">
        <v>131956.78999999998</v>
      </c>
      <c r="I62" s="152">
        <v>163986.21000000002</v>
      </c>
      <c r="J62" s="152">
        <v>167466.10000000009</v>
      </c>
      <c r="K62" s="152">
        <v>231502.15000000014</v>
      </c>
      <c r="L62" s="152">
        <v>219046.32609999986</v>
      </c>
      <c r="M62" s="152">
        <v>115080.5239</v>
      </c>
      <c r="N62" s="152">
        <v>121271</v>
      </c>
      <c r="O62" s="152">
        <v>114762</v>
      </c>
      <c r="P62" s="152">
        <v>217060</v>
      </c>
      <c r="Q62" s="152">
        <v>161601</v>
      </c>
      <c r="R62" s="152">
        <v>40879</v>
      </c>
      <c r="S62" s="152">
        <v>130898</v>
      </c>
      <c r="T62" s="152">
        <v>103143</v>
      </c>
      <c r="U62" s="152">
        <v>85458</v>
      </c>
      <c r="V62" s="152">
        <v>49138</v>
      </c>
      <c r="W62" s="152">
        <v>109790</v>
      </c>
      <c r="X62" s="152">
        <v>81216</v>
      </c>
      <c r="Y62" s="152">
        <v>39563</v>
      </c>
      <c r="Z62" s="152">
        <v>2004</v>
      </c>
      <c r="AA62" s="152">
        <f>SUM(AA60:AA61)</f>
        <v>10218</v>
      </c>
      <c r="AB62" s="152">
        <f>SUM(AB60:AB61)</f>
        <v>33373</v>
      </c>
      <c r="AC62" s="152">
        <v>31265</v>
      </c>
      <c r="AD62" s="152">
        <f>AD60+AD61</f>
        <v>-44926</v>
      </c>
      <c r="AE62" s="152">
        <f t="shared" ref="AE62:AK62" si="11">AE60+AE61</f>
        <v>40416</v>
      </c>
      <c r="AF62" s="152">
        <f t="shared" si="11"/>
        <v>3287</v>
      </c>
      <c r="AG62" s="152">
        <f t="shared" si="11"/>
        <v>14516</v>
      </c>
      <c r="AH62" s="152">
        <f t="shared" si="11"/>
        <v>-39233</v>
      </c>
      <c r="AI62" s="152">
        <f t="shared" si="11"/>
        <v>68766</v>
      </c>
      <c r="AJ62" s="152">
        <f t="shared" si="11"/>
        <v>63860</v>
      </c>
      <c r="AK62" s="152">
        <f t="shared" si="11"/>
        <v>44638</v>
      </c>
    </row>
    <row r="63" spans="1:37">
      <c r="A63" s="123" t="s">
        <v>51</v>
      </c>
      <c r="B63" s="262" t="s">
        <v>52</v>
      </c>
      <c r="C63" s="117">
        <v>-346597</v>
      </c>
      <c r="D63" s="117">
        <v>257668</v>
      </c>
      <c r="E63" s="117">
        <v>277741</v>
      </c>
      <c r="F63" s="117">
        <v>-273504</v>
      </c>
      <c r="G63" s="117">
        <v>153859</v>
      </c>
      <c r="H63" s="117">
        <v>131956.78999999998</v>
      </c>
      <c r="I63" s="117">
        <v>163986.21000000002</v>
      </c>
      <c r="J63" s="117">
        <v>167466.10000000009</v>
      </c>
      <c r="K63" s="117">
        <v>231502.15000000014</v>
      </c>
      <c r="L63" s="117">
        <v>219046.32609999986</v>
      </c>
      <c r="M63" s="117">
        <v>115080.5239</v>
      </c>
      <c r="N63" s="117">
        <v>121271</v>
      </c>
      <c r="O63" s="117">
        <v>114762</v>
      </c>
      <c r="P63" s="117">
        <v>217060</v>
      </c>
      <c r="Q63" s="117">
        <v>161601</v>
      </c>
      <c r="R63" s="117">
        <v>40879</v>
      </c>
      <c r="S63" s="117">
        <v>130898</v>
      </c>
      <c r="T63" s="117">
        <v>103143</v>
      </c>
      <c r="U63" s="117">
        <v>85458</v>
      </c>
      <c r="V63" s="117">
        <v>49138</v>
      </c>
      <c r="W63" s="117">
        <v>109790</v>
      </c>
      <c r="X63" s="117">
        <v>81216</v>
      </c>
      <c r="Y63" s="117">
        <v>39563</v>
      </c>
      <c r="Z63" s="117">
        <v>2004</v>
      </c>
      <c r="AA63" s="117">
        <v>10218</v>
      </c>
      <c r="AB63" s="117">
        <v>33373</v>
      </c>
      <c r="AC63" s="117">
        <v>31265</v>
      </c>
      <c r="AD63" s="117">
        <v>-44926</v>
      </c>
      <c r="AE63" s="117">
        <v>40416</v>
      </c>
      <c r="AF63" s="117">
        <v>3287</v>
      </c>
      <c r="AG63" s="117">
        <v>14516</v>
      </c>
      <c r="AH63" s="117">
        <v>-39233</v>
      </c>
      <c r="AI63" s="117">
        <v>68766</v>
      </c>
      <c r="AJ63" s="117">
        <v>63860</v>
      </c>
      <c r="AK63" s="117">
        <v>44638</v>
      </c>
    </row>
    <row r="64" spans="1:37" ht="25.5">
      <c r="A64" s="119" t="s">
        <v>363</v>
      </c>
      <c r="B64" s="263" t="s">
        <v>362</v>
      </c>
      <c r="C64" s="361">
        <v>-2.3495109931154392</v>
      </c>
      <c r="D64" s="361">
        <v>1.7466792804729092</v>
      </c>
      <c r="E64" s="361">
        <v>1.8827500894089542</v>
      </c>
      <c r="F64" s="361">
        <v>-1.8540283229833066</v>
      </c>
      <c r="G64" s="153">
        <v>1.042979056049961</v>
      </c>
      <c r="H64" s="153">
        <v>0.89450840232669493</v>
      </c>
      <c r="I64" s="153">
        <v>1.1116293652695697</v>
      </c>
      <c r="J64" s="159">
        <v>1.1359878519797584</v>
      </c>
      <c r="K64" s="159">
        <v>1.570369347033195</v>
      </c>
      <c r="L64" s="159">
        <v>1.4858766369456049</v>
      </c>
      <c r="M64" s="159">
        <v>0.78</v>
      </c>
      <c r="N64" s="159">
        <v>0.81999999999999984</v>
      </c>
      <c r="O64" s="159">
        <v>0.78140000000000009</v>
      </c>
      <c r="P64" s="159">
        <v>1.4723946100649103</v>
      </c>
      <c r="Q64" s="159">
        <v>1.0962053899350896</v>
      </c>
      <c r="R64" s="159">
        <v>0.31168820088759092</v>
      </c>
      <c r="S64" s="159">
        <v>1.35</v>
      </c>
      <c r="T64" s="159">
        <v>1.22</v>
      </c>
      <c r="U64" s="159">
        <v>1.01</v>
      </c>
      <c r="V64" s="159">
        <v>0.58999999999999986</v>
      </c>
      <c r="W64" s="159">
        <v>1.2962225591921244</v>
      </c>
      <c r="X64" s="159">
        <v>0.96377744080787564</v>
      </c>
      <c r="Y64" s="159">
        <v>0.47</v>
      </c>
      <c r="Z64" s="159">
        <v>2.0000000000000018E-2</v>
      </c>
      <c r="AA64" s="159">
        <v>0.12</v>
      </c>
      <c r="AB64" s="159">
        <v>0.4</v>
      </c>
      <c r="AC64" s="159">
        <v>0.37</v>
      </c>
      <c r="AD64" s="159">
        <v>-0.63000000000000012</v>
      </c>
      <c r="AE64" s="153">
        <v>0.48</v>
      </c>
      <c r="AF64" s="153">
        <v>0.04</v>
      </c>
      <c r="AG64" s="153">
        <v>0.26</v>
      </c>
      <c r="AH64" s="153">
        <v>-0.69885756658269138</v>
      </c>
      <c r="AI64" s="153">
        <v>1.22</v>
      </c>
      <c r="AJ64" s="153">
        <v>1.23</v>
      </c>
      <c r="AK64" s="153">
        <v>0.87</v>
      </c>
    </row>
    <row r="67" spans="1:37">
      <c r="A67" s="345" t="s">
        <v>603</v>
      </c>
    </row>
    <row r="68" spans="1:37">
      <c r="A68" s="345" t="s">
        <v>604</v>
      </c>
    </row>
    <row r="69" spans="1:37">
      <c r="A69" s="363"/>
    </row>
    <row r="70" spans="1:37">
      <c r="A70" s="345" t="s">
        <v>692</v>
      </c>
    </row>
    <row r="71" spans="1:37" ht="15">
      <c r="A71" s="345" t="s">
        <v>688</v>
      </c>
      <c r="B71"/>
      <c r="C71"/>
      <c r="D71"/>
      <c r="E71"/>
      <c r="F71"/>
      <c r="G71"/>
      <c r="H71"/>
      <c r="I71"/>
      <c r="J71"/>
      <c r="K71"/>
      <c r="L71"/>
      <c r="M71"/>
      <c r="N71"/>
      <c r="O71"/>
      <c r="P71"/>
      <c r="Q71"/>
      <c r="R71"/>
      <c r="S71"/>
      <c r="T71"/>
      <c r="U71"/>
      <c r="V71"/>
      <c r="W71"/>
      <c r="X71"/>
      <c r="Y71"/>
      <c r="Z71"/>
      <c r="AA71"/>
      <c r="AB71"/>
      <c r="AC71"/>
      <c r="AD71"/>
      <c r="AE71"/>
      <c r="AF71"/>
      <c r="AG71"/>
      <c r="AH71"/>
      <c r="AI71"/>
      <c r="AJ71"/>
    </row>
    <row r="72" spans="1:37" ht="15">
      <c r="A72"/>
      <c r="B72"/>
      <c r="C72"/>
      <c r="D72"/>
      <c r="E72"/>
      <c r="F72"/>
      <c r="G72"/>
      <c r="H72"/>
      <c r="I72"/>
      <c r="J72"/>
      <c r="K72"/>
      <c r="L72"/>
      <c r="M72"/>
      <c r="N72"/>
      <c r="O72"/>
      <c r="P72"/>
      <c r="Q72"/>
      <c r="R72"/>
      <c r="S72"/>
      <c r="T72"/>
      <c r="U72"/>
      <c r="V72"/>
      <c r="W72"/>
      <c r="X72"/>
      <c r="Y72"/>
      <c r="Z72"/>
      <c r="AA72"/>
      <c r="AB72"/>
      <c r="AC72"/>
      <c r="AD72"/>
      <c r="AE72"/>
      <c r="AF72"/>
      <c r="AG72"/>
      <c r="AH72"/>
      <c r="AI72"/>
      <c r="AJ72"/>
    </row>
    <row r="73" spans="1:37" ht="15">
      <c r="A73"/>
      <c r="B73"/>
      <c r="C73"/>
      <c r="D73"/>
      <c r="E73"/>
      <c r="F73"/>
      <c r="G73"/>
      <c r="H73"/>
      <c r="I73"/>
      <c r="J73"/>
      <c r="K73"/>
      <c r="L73"/>
      <c r="M73"/>
      <c r="N73"/>
      <c r="O73"/>
      <c r="P73"/>
      <c r="Q73"/>
      <c r="R73"/>
      <c r="S73"/>
      <c r="T73"/>
      <c r="U73"/>
      <c r="V73"/>
      <c r="W73"/>
      <c r="X73"/>
      <c r="Y73"/>
      <c r="Z73"/>
      <c r="AA73"/>
      <c r="AB73"/>
      <c r="AC73"/>
      <c r="AD73"/>
      <c r="AE73"/>
      <c r="AF73"/>
      <c r="AG73"/>
      <c r="AH73"/>
      <c r="AI73"/>
      <c r="AJ73"/>
    </row>
    <row r="74" spans="1:37" ht="15">
      <c r="A74"/>
      <c r="B74"/>
      <c r="C74"/>
      <c r="D74"/>
      <c r="E74"/>
      <c r="F74"/>
      <c r="G74"/>
      <c r="H74"/>
      <c r="I74"/>
      <c r="J74"/>
      <c r="K74"/>
      <c r="L74"/>
      <c r="M74"/>
      <c r="N74"/>
      <c r="O74"/>
      <c r="P74"/>
      <c r="Q74"/>
      <c r="R74"/>
      <c r="S74"/>
      <c r="T74"/>
      <c r="U74"/>
      <c r="V74"/>
      <c r="W74"/>
      <c r="X74"/>
      <c r="Y74"/>
      <c r="Z74"/>
      <c r="AA74"/>
      <c r="AB74"/>
      <c r="AC74"/>
      <c r="AD74"/>
      <c r="AE74"/>
      <c r="AF74"/>
      <c r="AG74"/>
      <c r="AH74" s="310"/>
      <c r="AI74" s="310"/>
      <c r="AJ74" s="310"/>
      <c r="AK74" s="310"/>
    </row>
    <row r="75" spans="1:37" ht="18">
      <c r="A75" s="201" t="s">
        <v>424</v>
      </c>
      <c r="B75"/>
      <c r="C75"/>
      <c r="D75"/>
      <c r="E75"/>
      <c r="F75"/>
      <c r="G75"/>
      <c r="H75"/>
      <c r="I75"/>
      <c r="J75"/>
      <c r="K75"/>
      <c r="L75"/>
      <c r="M75"/>
      <c r="N75"/>
      <c r="O75"/>
      <c r="P75"/>
      <c r="Q75"/>
      <c r="R75"/>
      <c r="S75"/>
      <c r="T75"/>
      <c r="U75"/>
      <c r="V75"/>
      <c r="W75"/>
      <c r="X75"/>
      <c r="Y75"/>
      <c r="Z75"/>
      <c r="AA75"/>
      <c r="AB75"/>
      <c r="AC75"/>
      <c r="AD75"/>
      <c r="AE75"/>
      <c r="AF75"/>
      <c r="AG75"/>
      <c r="AH75"/>
      <c r="AI75"/>
      <c r="AJ75"/>
    </row>
    <row r="76" spans="1:37" ht="15">
      <c r="A76"/>
      <c r="B76"/>
      <c r="C76"/>
      <c r="D76"/>
      <c r="E76"/>
      <c r="F76"/>
      <c r="G76"/>
      <c r="H76"/>
      <c r="I76"/>
      <c r="J76"/>
      <c r="K76"/>
      <c r="L76"/>
      <c r="M76"/>
      <c r="N76"/>
      <c r="O76"/>
      <c r="P76"/>
      <c r="Q76"/>
      <c r="R76"/>
      <c r="S76"/>
      <c r="T76"/>
      <c r="U76"/>
      <c r="V76"/>
      <c r="W76"/>
      <c r="X76"/>
      <c r="Y76"/>
      <c r="Z76"/>
      <c r="AA76"/>
      <c r="AB76"/>
      <c r="AC76"/>
      <c r="AD76"/>
      <c r="AE76"/>
      <c r="AF76"/>
      <c r="AG76"/>
      <c r="AH76"/>
      <c r="AI76"/>
      <c r="AJ76"/>
    </row>
    <row r="77" spans="1:37" ht="15">
      <c r="A77" s="5" t="s">
        <v>2</v>
      </c>
      <c r="B77" s="6" t="s">
        <v>3</v>
      </c>
      <c r="C77"/>
      <c r="D77"/>
      <c r="E77"/>
      <c r="F77"/>
      <c r="G77"/>
      <c r="H77"/>
      <c r="I77"/>
      <c r="J77"/>
      <c r="K77"/>
      <c r="L77"/>
      <c r="M77"/>
      <c r="N77"/>
      <c r="O77"/>
      <c r="P77"/>
      <c r="Q77"/>
      <c r="R77"/>
      <c r="S77"/>
      <c r="T77"/>
      <c r="U77"/>
      <c r="V77"/>
      <c r="W77"/>
      <c r="X77"/>
      <c r="Y77"/>
      <c r="Z77"/>
      <c r="AA77"/>
      <c r="AB77"/>
      <c r="AC77"/>
      <c r="AD77"/>
      <c r="AE77"/>
      <c r="AF77"/>
      <c r="AG77"/>
      <c r="AH77"/>
      <c r="AI77"/>
      <c r="AJ77"/>
    </row>
    <row r="78" spans="1:37" ht="30.6" customHeight="1">
      <c r="A78" s="193" t="s">
        <v>4</v>
      </c>
      <c r="B78" s="193" t="s">
        <v>5</v>
      </c>
      <c r="C78" s="194" t="s">
        <v>11</v>
      </c>
      <c r="D78" s="194" t="s">
        <v>10</v>
      </c>
      <c r="E78" s="194" t="s">
        <v>9</v>
      </c>
      <c r="F78" s="194" t="s">
        <v>8</v>
      </c>
      <c r="G78" s="194" t="s">
        <v>7</v>
      </c>
      <c r="H78" s="194" t="s">
        <v>6</v>
      </c>
      <c r="I78" s="194" t="s">
        <v>349</v>
      </c>
      <c r="J78" s="194" t="s">
        <v>360</v>
      </c>
      <c r="K78" s="194" t="s">
        <v>380</v>
      </c>
      <c r="L78" s="194" t="s">
        <v>397</v>
      </c>
      <c r="M78" s="194" t="s">
        <v>407</v>
      </c>
      <c r="N78" s="194" t="s">
        <v>414</v>
      </c>
      <c r="O78" s="194" t="s">
        <v>416</v>
      </c>
      <c r="P78" s="194" t="s">
        <v>418</v>
      </c>
      <c r="Q78" s="194" t="s">
        <v>422</v>
      </c>
      <c r="R78" s="194" t="s">
        <v>426</v>
      </c>
      <c r="S78" s="194" t="s">
        <v>428</v>
      </c>
      <c r="T78" s="194">
        <v>43281</v>
      </c>
      <c r="U78" s="194">
        <v>43373</v>
      </c>
      <c r="V78" s="194">
        <v>43464</v>
      </c>
      <c r="W78" s="194">
        <v>43555</v>
      </c>
      <c r="X78" s="194">
        <v>43646</v>
      </c>
      <c r="Y78" s="194">
        <v>43738</v>
      </c>
      <c r="Z78" s="194">
        <v>43830</v>
      </c>
      <c r="AA78" s="194">
        <v>43921</v>
      </c>
      <c r="AB78" s="194">
        <v>44012</v>
      </c>
      <c r="AC78" s="194">
        <v>44104</v>
      </c>
      <c r="AD78" s="194">
        <v>44196</v>
      </c>
      <c r="AE78" s="194">
        <v>44286</v>
      </c>
      <c r="AF78" s="194">
        <v>44377</v>
      </c>
      <c r="AG78" s="194">
        <v>44469</v>
      </c>
      <c r="AH78" s="194">
        <v>44561</v>
      </c>
      <c r="AI78" s="194">
        <v>44651</v>
      </c>
      <c r="AJ78" s="194">
        <v>44742</v>
      </c>
      <c r="AK78" s="194">
        <v>44834</v>
      </c>
    </row>
    <row r="79" spans="1:37">
      <c r="A79" s="28"/>
      <c r="B79" s="196"/>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6"/>
    </row>
    <row r="80" spans="1:37">
      <c r="A80" s="89" t="s">
        <v>12</v>
      </c>
      <c r="B80" s="197" t="s">
        <v>13</v>
      </c>
      <c r="C80" s="117">
        <v>425840</v>
      </c>
      <c r="D80" s="117">
        <v>864176</v>
      </c>
      <c r="E80" s="117">
        <v>1340613</v>
      </c>
      <c r="F80" s="117">
        <v>1795097</v>
      </c>
      <c r="G80" s="117">
        <v>402617</v>
      </c>
      <c r="H80" s="117">
        <v>901581</v>
      </c>
      <c r="I80" s="117">
        <v>1466703</v>
      </c>
      <c r="J80" s="117">
        <v>2069758</v>
      </c>
      <c r="K80" s="117">
        <v>622538</v>
      </c>
      <c r="L80" s="117">
        <v>1270607</v>
      </c>
      <c r="M80" s="117">
        <v>1929628</v>
      </c>
      <c r="N80" s="117">
        <v>2584563</v>
      </c>
      <c r="O80" s="117">
        <v>652353</v>
      </c>
      <c r="P80" s="117">
        <v>1317560</v>
      </c>
      <c r="Q80" s="117">
        <v>2011377</v>
      </c>
      <c r="R80" s="117">
        <v>2665218</v>
      </c>
      <c r="S80" s="117">
        <v>635030</v>
      </c>
      <c r="T80" s="117">
        <v>1348342</v>
      </c>
      <c r="U80" s="117">
        <v>2053468</v>
      </c>
      <c r="V80" s="117">
        <v>2983829</v>
      </c>
      <c r="W80" s="117">
        <v>1035086</v>
      </c>
      <c r="X80" s="117">
        <v>2094595</v>
      </c>
      <c r="Y80" s="117">
        <v>3147967</v>
      </c>
      <c r="Z80" s="117">
        <v>4188083</v>
      </c>
      <c r="AA80" s="117">
        <v>1019957.25</v>
      </c>
      <c r="AB80" s="117">
        <v>1932146.8</v>
      </c>
      <c r="AC80" s="117">
        <v>2757549</v>
      </c>
      <c r="AD80" s="117">
        <v>3573339.7</v>
      </c>
      <c r="AE80" s="117">
        <v>800608</v>
      </c>
      <c r="AF80" s="117">
        <v>1613041</v>
      </c>
      <c r="AG80" s="117">
        <v>2455579</v>
      </c>
      <c r="AH80" s="117">
        <v>3420814</v>
      </c>
      <c r="AI80" s="117">
        <v>1266075</v>
      </c>
      <c r="AJ80" s="117">
        <v>3042204</v>
      </c>
      <c r="AK80" s="117">
        <v>4145239</v>
      </c>
    </row>
    <row r="81" spans="1:37">
      <c r="A81" s="89" t="s">
        <v>14</v>
      </c>
      <c r="B81" s="197" t="s">
        <v>15</v>
      </c>
      <c r="C81" s="118">
        <v>-155260</v>
      </c>
      <c r="D81" s="118">
        <v>-317351</v>
      </c>
      <c r="E81" s="118">
        <v>-497726</v>
      </c>
      <c r="F81" s="118">
        <v>-676813</v>
      </c>
      <c r="G81" s="118">
        <v>-148931</v>
      </c>
      <c r="H81" s="118">
        <v>-310860</v>
      </c>
      <c r="I81" s="118">
        <v>-470315</v>
      </c>
      <c r="J81" s="118">
        <v>-647111</v>
      </c>
      <c r="K81" s="118">
        <v>-187117</v>
      </c>
      <c r="L81" s="118">
        <v>-374668</v>
      </c>
      <c r="M81" s="118">
        <v>-566500</v>
      </c>
      <c r="N81" s="118">
        <v>-758411</v>
      </c>
      <c r="O81" s="118">
        <v>-185538</v>
      </c>
      <c r="P81" s="118">
        <v>-369270</v>
      </c>
      <c r="Q81" s="118">
        <v>-559304</v>
      </c>
      <c r="R81" s="118">
        <v>-738474</v>
      </c>
      <c r="S81" s="118">
        <v>-185118</v>
      </c>
      <c r="T81" s="118">
        <v>-402852</v>
      </c>
      <c r="U81" s="118">
        <v>-600389</v>
      </c>
      <c r="V81" s="118">
        <v>-876978</v>
      </c>
      <c r="W81" s="118">
        <v>-264644</v>
      </c>
      <c r="X81" s="118">
        <v>-529456</v>
      </c>
      <c r="Y81" s="118">
        <v>-784520</v>
      </c>
      <c r="Z81" s="118">
        <v>-1019324</v>
      </c>
      <c r="AA81" s="118">
        <v>-209465.01247000002</v>
      </c>
      <c r="AB81" s="118">
        <v>-358374</v>
      </c>
      <c r="AC81" s="118">
        <v>-444865</v>
      </c>
      <c r="AD81" s="118">
        <v>-513270</v>
      </c>
      <c r="AE81" s="117">
        <v>-67478</v>
      </c>
      <c r="AF81" s="117">
        <v>-121313</v>
      </c>
      <c r="AG81" s="117">
        <v>-178868</v>
      </c>
      <c r="AH81" s="117">
        <v>-279872</v>
      </c>
      <c r="AI81" s="117">
        <v>-263131</v>
      </c>
      <c r="AJ81" s="117">
        <v>-889834</v>
      </c>
      <c r="AK81" s="117">
        <v>-1869165</v>
      </c>
    </row>
    <row r="82" spans="1:37">
      <c r="A82" s="119" t="s">
        <v>16</v>
      </c>
      <c r="B82" s="198" t="s">
        <v>17</v>
      </c>
      <c r="C82" s="120">
        <v>270580</v>
      </c>
      <c r="D82" s="120">
        <v>546825</v>
      </c>
      <c r="E82" s="120">
        <v>842887</v>
      </c>
      <c r="F82" s="120">
        <v>1118284</v>
      </c>
      <c r="G82" s="120">
        <v>253686</v>
      </c>
      <c r="H82" s="120">
        <v>590721</v>
      </c>
      <c r="I82" s="120">
        <v>996388</v>
      </c>
      <c r="J82" s="120">
        <v>1422647</v>
      </c>
      <c r="K82" s="120">
        <v>435421</v>
      </c>
      <c r="L82" s="120">
        <v>895939</v>
      </c>
      <c r="M82" s="120">
        <v>1363128</v>
      </c>
      <c r="N82" s="120">
        <v>1826152</v>
      </c>
      <c r="O82" s="120">
        <v>466815</v>
      </c>
      <c r="P82" s="120">
        <v>948290</v>
      </c>
      <c r="Q82" s="120">
        <v>1452073</v>
      </c>
      <c r="R82" s="120">
        <v>1926744</v>
      </c>
      <c r="S82" s="120">
        <v>449912</v>
      </c>
      <c r="T82" s="120">
        <v>945490</v>
      </c>
      <c r="U82" s="120">
        <v>1453079</v>
      </c>
      <c r="V82" s="120">
        <v>2106851</v>
      </c>
      <c r="W82" s="120">
        <v>770442</v>
      </c>
      <c r="X82" s="120">
        <v>1565139</v>
      </c>
      <c r="Y82" s="120">
        <v>2363447</v>
      </c>
      <c r="Z82" s="120">
        <v>3168759</v>
      </c>
      <c r="AA82" s="120">
        <v>810491.92137</v>
      </c>
      <c r="AB82" s="120">
        <v>1573772.8499999999</v>
      </c>
      <c r="AC82" s="120">
        <v>2312683.6</v>
      </c>
      <c r="AD82" s="120">
        <v>3060070</v>
      </c>
      <c r="AE82" s="120">
        <v>733130</v>
      </c>
      <c r="AF82" s="120">
        <v>1491728</v>
      </c>
      <c r="AG82" s="120">
        <v>2276711</v>
      </c>
      <c r="AH82" s="120">
        <v>3140942</v>
      </c>
      <c r="AI82" s="120">
        <v>1002944</v>
      </c>
      <c r="AJ82" s="120">
        <v>2152370</v>
      </c>
      <c r="AK82" s="120">
        <v>2276074</v>
      </c>
    </row>
    <row r="83" spans="1:37">
      <c r="A83" s="89"/>
      <c r="B83" s="197"/>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c r="AD83" s="117"/>
      <c r="AE83" s="117"/>
      <c r="AF83" s="117"/>
      <c r="AG83" s="117"/>
      <c r="AH83" s="117"/>
      <c r="AI83" s="117"/>
      <c r="AJ83" s="117"/>
      <c r="AK83" s="117"/>
    </row>
    <row r="84" spans="1:37">
      <c r="A84" s="89" t="s">
        <v>18</v>
      </c>
      <c r="B84" s="197" t="s">
        <v>19</v>
      </c>
      <c r="C84" s="117">
        <v>84293</v>
      </c>
      <c r="D84" s="117">
        <v>176588</v>
      </c>
      <c r="E84" s="117">
        <v>269357</v>
      </c>
      <c r="F84" s="117">
        <v>357243</v>
      </c>
      <c r="G84" s="117">
        <v>82267</v>
      </c>
      <c r="H84" s="117">
        <v>209877</v>
      </c>
      <c r="I84" s="117">
        <v>348189</v>
      </c>
      <c r="J84" s="117">
        <v>493845</v>
      </c>
      <c r="K84" s="117">
        <v>146553</v>
      </c>
      <c r="L84" s="117">
        <v>293673</v>
      </c>
      <c r="M84" s="117">
        <v>453786</v>
      </c>
      <c r="N84" s="117">
        <v>608012</v>
      </c>
      <c r="O84" s="117">
        <v>148505</v>
      </c>
      <c r="P84" s="117">
        <v>307991</v>
      </c>
      <c r="Q84" s="117">
        <v>458435</v>
      </c>
      <c r="R84" s="117">
        <v>601481</v>
      </c>
      <c r="S84" s="117">
        <v>149911</v>
      </c>
      <c r="T84" s="117">
        <v>321650</v>
      </c>
      <c r="U84" s="117">
        <v>495399</v>
      </c>
      <c r="V84" s="117">
        <v>724714</v>
      </c>
      <c r="W84" s="117">
        <v>251853</v>
      </c>
      <c r="X84" s="117">
        <v>508407</v>
      </c>
      <c r="Y84" s="117">
        <v>767949</v>
      </c>
      <c r="Z84" s="117">
        <v>1060165</v>
      </c>
      <c r="AA84" s="117">
        <v>266538</v>
      </c>
      <c r="AB84" s="117">
        <v>516229</v>
      </c>
      <c r="AC84" s="117">
        <v>817279</v>
      </c>
      <c r="AD84" s="117">
        <v>1132051</v>
      </c>
      <c r="AE84" s="117">
        <v>304436</v>
      </c>
      <c r="AF84" s="117">
        <v>607993</v>
      </c>
      <c r="AG84" s="117">
        <v>919801</v>
      </c>
      <c r="AH84" s="117">
        <v>1284545</v>
      </c>
      <c r="AI84" s="117">
        <v>362306</v>
      </c>
      <c r="AJ84" s="117">
        <v>723720</v>
      </c>
      <c r="AK84" s="117">
        <v>1073924</v>
      </c>
    </row>
    <row r="85" spans="1:37">
      <c r="A85" s="89" t="s">
        <v>20</v>
      </c>
      <c r="B85" s="197" t="s">
        <v>21</v>
      </c>
      <c r="C85" s="118">
        <v>-11741</v>
      </c>
      <c r="D85" s="118">
        <v>-22799</v>
      </c>
      <c r="E85" s="118">
        <v>-35200</v>
      </c>
      <c r="F85" s="118">
        <v>-46744</v>
      </c>
      <c r="G85" s="118">
        <v>-10405</v>
      </c>
      <c r="H85" s="118">
        <v>-27268</v>
      </c>
      <c r="I85" s="118">
        <v>-46603</v>
      </c>
      <c r="J85" s="118">
        <v>-71143</v>
      </c>
      <c r="K85" s="118">
        <v>-23516</v>
      </c>
      <c r="L85" s="118">
        <v>-48746</v>
      </c>
      <c r="M85" s="118">
        <v>-78206</v>
      </c>
      <c r="N85" s="118">
        <v>-114792</v>
      </c>
      <c r="O85" s="118">
        <v>-20680</v>
      </c>
      <c r="P85" s="118">
        <v>-55952</v>
      </c>
      <c r="Q85" s="118">
        <v>-86871</v>
      </c>
      <c r="R85" s="118">
        <v>-115502</v>
      </c>
      <c r="S85" s="118">
        <v>-29237</v>
      </c>
      <c r="T85" s="118">
        <v>-68993</v>
      </c>
      <c r="U85" s="118">
        <v>-110727</v>
      </c>
      <c r="V85" s="118">
        <v>-157324</v>
      </c>
      <c r="W85" s="118">
        <v>-45970</v>
      </c>
      <c r="X85" s="118">
        <v>-101320</v>
      </c>
      <c r="Y85" s="118">
        <v>-155339</v>
      </c>
      <c r="Z85" s="118">
        <v>-240228</v>
      </c>
      <c r="AA85" s="118">
        <v>-59778</v>
      </c>
      <c r="AB85" s="118">
        <v>-109170</v>
      </c>
      <c r="AC85" s="118">
        <v>-158984</v>
      </c>
      <c r="AD85" s="118">
        <v>-215956</v>
      </c>
      <c r="AE85" s="118">
        <v>-57150</v>
      </c>
      <c r="AF85" s="118">
        <v>-110863</v>
      </c>
      <c r="AG85" s="118">
        <v>-172072</v>
      </c>
      <c r="AH85" s="118">
        <v>-235559</v>
      </c>
      <c r="AI85" s="118">
        <v>-61622</v>
      </c>
      <c r="AJ85" s="118">
        <v>-128097</v>
      </c>
      <c r="AK85" s="118">
        <v>-198554</v>
      </c>
    </row>
    <row r="86" spans="1:37">
      <c r="A86" s="119" t="s">
        <v>22</v>
      </c>
      <c r="B86" s="198" t="s">
        <v>23</v>
      </c>
      <c r="C86" s="120">
        <v>72552</v>
      </c>
      <c r="D86" s="120">
        <v>153789</v>
      </c>
      <c r="E86" s="120">
        <v>234157</v>
      </c>
      <c r="F86" s="120">
        <v>310499</v>
      </c>
      <c r="G86" s="120">
        <v>71862</v>
      </c>
      <c r="H86" s="120">
        <v>182609</v>
      </c>
      <c r="I86" s="120">
        <v>301586</v>
      </c>
      <c r="J86" s="120">
        <v>422702</v>
      </c>
      <c r="K86" s="120">
        <v>123037</v>
      </c>
      <c r="L86" s="120">
        <v>244927</v>
      </c>
      <c r="M86" s="120">
        <v>375580</v>
      </c>
      <c r="N86" s="120">
        <v>493220</v>
      </c>
      <c r="O86" s="120">
        <v>127825</v>
      </c>
      <c r="P86" s="120">
        <v>252039</v>
      </c>
      <c r="Q86" s="120">
        <v>371564</v>
      </c>
      <c r="R86" s="120">
        <v>485979</v>
      </c>
      <c r="S86" s="120">
        <v>120674</v>
      </c>
      <c r="T86" s="120">
        <v>252657</v>
      </c>
      <c r="U86" s="120">
        <v>384672</v>
      </c>
      <c r="V86" s="120">
        <v>567390</v>
      </c>
      <c r="W86" s="120">
        <v>205883</v>
      </c>
      <c r="X86" s="120">
        <v>407087</v>
      </c>
      <c r="Y86" s="120">
        <v>612610</v>
      </c>
      <c r="Z86" s="120">
        <v>819937</v>
      </c>
      <c r="AA86" s="120">
        <v>206759.83519000001</v>
      </c>
      <c r="AB86" s="120">
        <v>407059</v>
      </c>
      <c r="AC86" s="120">
        <v>658295</v>
      </c>
      <c r="AD86" s="120">
        <v>916095</v>
      </c>
      <c r="AE86" s="120">
        <v>247286</v>
      </c>
      <c r="AF86" s="120">
        <v>497130</v>
      </c>
      <c r="AG86" s="120">
        <v>747729</v>
      </c>
      <c r="AH86" s="120">
        <v>1048986</v>
      </c>
      <c r="AI86" s="120">
        <v>300684</v>
      </c>
      <c r="AJ86" s="120">
        <v>595623</v>
      </c>
      <c r="AK86" s="120">
        <v>875370</v>
      </c>
    </row>
    <row r="87" spans="1:37">
      <c r="A87" s="89"/>
      <c r="B87" s="197"/>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7"/>
    </row>
    <row r="88" spans="1:37">
      <c r="A88" s="89" t="s">
        <v>24</v>
      </c>
      <c r="B88" s="197" t="s">
        <v>25</v>
      </c>
      <c r="C88" s="117"/>
      <c r="D88" s="117">
        <v>3302</v>
      </c>
      <c r="E88" s="117">
        <v>3302</v>
      </c>
      <c r="F88" s="117">
        <v>3303</v>
      </c>
      <c r="G88" s="117"/>
      <c r="H88" s="117">
        <v>5230</v>
      </c>
      <c r="I88" s="117">
        <v>4394</v>
      </c>
      <c r="J88" s="117">
        <v>4394</v>
      </c>
      <c r="K88" s="117"/>
      <c r="L88" s="117">
        <v>5758</v>
      </c>
      <c r="M88" s="117">
        <v>5777</v>
      </c>
      <c r="N88" s="117">
        <v>5801</v>
      </c>
      <c r="O88" s="117">
        <v>23</v>
      </c>
      <c r="P88" s="117">
        <v>4693</v>
      </c>
      <c r="Q88" s="117">
        <v>4693</v>
      </c>
      <c r="R88" s="117">
        <v>10360</v>
      </c>
      <c r="S88" s="117">
        <v>25</v>
      </c>
      <c r="T88" s="117">
        <v>809</v>
      </c>
      <c r="U88" s="117">
        <v>4780</v>
      </c>
      <c r="V88" s="117">
        <v>4860</v>
      </c>
      <c r="W88" s="117">
        <v>208</v>
      </c>
      <c r="X88" s="117">
        <v>1556</v>
      </c>
      <c r="Y88" s="117">
        <v>6007</v>
      </c>
      <c r="Z88" s="117">
        <v>6007</v>
      </c>
      <c r="AA88" s="117">
        <v>1979</v>
      </c>
      <c r="AB88" s="117">
        <v>2439</v>
      </c>
      <c r="AC88" s="117">
        <v>8250</v>
      </c>
      <c r="AD88" s="117">
        <v>9669</v>
      </c>
      <c r="AE88" s="117">
        <v>359</v>
      </c>
      <c r="AF88" s="117">
        <v>1455</v>
      </c>
      <c r="AG88" s="117">
        <v>6813</v>
      </c>
      <c r="AH88" s="117">
        <v>8550</v>
      </c>
      <c r="AI88" s="117">
        <v>981</v>
      </c>
      <c r="AJ88" s="117">
        <v>8142</v>
      </c>
      <c r="AK88" s="117">
        <v>10651</v>
      </c>
    </row>
    <row r="89" spans="1:37">
      <c r="A89" s="89" t="s">
        <v>26</v>
      </c>
      <c r="B89" s="197" t="s">
        <v>27</v>
      </c>
      <c r="C89" s="117">
        <v>13721</v>
      </c>
      <c r="D89" s="117">
        <v>24874</v>
      </c>
      <c r="E89" s="117">
        <v>43391</v>
      </c>
      <c r="F89" s="117">
        <v>63723</v>
      </c>
      <c r="G89" s="117">
        <v>20055</v>
      </c>
      <c r="H89" s="117">
        <v>67864</v>
      </c>
      <c r="I89" s="117">
        <v>121106</v>
      </c>
      <c r="J89" s="117">
        <v>183461</v>
      </c>
      <c r="K89" s="117">
        <v>52035</v>
      </c>
      <c r="L89" s="117">
        <v>109855</v>
      </c>
      <c r="M89" s="117">
        <v>177652</v>
      </c>
      <c r="N89" s="117">
        <v>255191</v>
      </c>
      <c r="O89" s="117">
        <v>65661</v>
      </c>
      <c r="P89" s="117">
        <v>126458</v>
      </c>
      <c r="Q89" s="117">
        <v>186112</v>
      </c>
      <c r="R89" s="117">
        <v>251408</v>
      </c>
      <c r="S89" s="117">
        <v>75412</v>
      </c>
      <c r="T89" s="117">
        <v>138590</v>
      </c>
      <c r="U89" s="117">
        <v>201096</v>
      </c>
      <c r="V89" s="117">
        <v>330773</v>
      </c>
      <c r="W89" s="117">
        <v>167997</v>
      </c>
      <c r="X89" s="117">
        <v>326032</v>
      </c>
      <c r="Y89" s="117">
        <v>501728</v>
      </c>
      <c r="Z89" s="117">
        <v>682415</v>
      </c>
      <c r="AA89" s="117">
        <v>187186</v>
      </c>
      <c r="AB89" s="117">
        <v>376805</v>
      </c>
      <c r="AC89" s="117">
        <v>534398</v>
      </c>
      <c r="AD89" s="117">
        <v>748390.1</v>
      </c>
      <c r="AE89" s="117">
        <v>158065</v>
      </c>
      <c r="AF89" s="117">
        <v>331817</v>
      </c>
      <c r="AG89" s="117">
        <v>493417</v>
      </c>
      <c r="AH89" s="117">
        <v>633493</v>
      </c>
      <c r="AI89" s="117">
        <v>150834</v>
      </c>
      <c r="AJ89" s="117">
        <v>269610</v>
      </c>
      <c r="AK89" s="117">
        <v>481465</v>
      </c>
    </row>
    <row r="90" spans="1:37">
      <c r="A90" s="89" t="s">
        <v>28</v>
      </c>
      <c r="B90" s="197" t="s">
        <v>29</v>
      </c>
      <c r="C90" s="117">
        <v>3169</v>
      </c>
      <c r="D90" s="117">
        <v>5476</v>
      </c>
      <c r="E90" s="117">
        <v>5389</v>
      </c>
      <c r="F90" s="117">
        <v>24465</v>
      </c>
      <c r="G90" s="117">
        <v>23033</v>
      </c>
      <c r="H90" s="117">
        <v>35200</v>
      </c>
      <c r="I90" s="117">
        <v>35305</v>
      </c>
      <c r="J90" s="117">
        <v>47752</v>
      </c>
      <c r="K90" s="117">
        <v>474</v>
      </c>
      <c r="L90" s="117">
        <v>42433</v>
      </c>
      <c r="M90" s="117">
        <v>42437</v>
      </c>
      <c r="N90" s="117">
        <v>46199</v>
      </c>
      <c r="O90" s="117">
        <v>984</v>
      </c>
      <c r="P90" s="117">
        <v>21095</v>
      </c>
      <c r="Q90" s="117">
        <v>25543</v>
      </c>
      <c r="R90" s="117">
        <v>28398</v>
      </c>
      <c r="S90" s="117">
        <v>8393</v>
      </c>
      <c r="T90" s="117">
        <v>6726</v>
      </c>
      <c r="U90" s="117">
        <v>30626</v>
      </c>
      <c r="V90" s="117">
        <v>48838</v>
      </c>
      <c r="W90" s="117">
        <v>-7637</v>
      </c>
      <c r="X90" s="117">
        <v>-19998</v>
      </c>
      <c r="Y90" s="117">
        <v>-40531</v>
      </c>
      <c r="Z90" s="117">
        <v>-31836</v>
      </c>
      <c r="AA90" s="117">
        <v>-23569</v>
      </c>
      <c r="AB90" s="117">
        <v>17870</v>
      </c>
      <c r="AC90" s="117">
        <v>28885</v>
      </c>
      <c r="AD90" s="117">
        <v>29081</v>
      </c>
      <c r="AE90" s="117">
        <v>32605</v>
      </c>
      <c r="AF90" s="117">
        <v>39994</v>
      </c>
      <c r="AG90" s="117">
        <v>45345</v>
      </c>
      <c r="AH90" s="117">
        <v>-5133</v>
      </c>
      <c r="AI90" s="117">
        <v>-2262</v>
      </c>
      <c r="AJ90" s="117">
        <v>30501</v>
      </c>
      <c r="AK90" s="117">
        <v>36822</v>
      </c>
    </row>
    <row r="91" spans="1:37">
      <c r="A91" s="89" t="s">
        <v>30</v>
      </c>
      <c r="B91" s="197" t="s">
        <v>31</v>
      </c>
      <c r="C91" s="117">
        <v>-135</v>
      </c>
      <c r="D91" s="117">
        <v>-156</v>
      </c>
      <c r="E91" s="117">
        <v>-156</v>
      </c>
      <c r="F91" s="117">
        <v>-156</v>
      </c>
      <c r="G91" s="117"/>
      <c r="H91" s="117"/>
      <c r="I91" s="117"/>
      <c r="J91" s="117"/>
      <c r="K91" s="117">
        <v>361</v>
      </c>
      <c r="L91" s="117">
        <v>140</v>
      </c>
      <c r="M91" s="117">
        <v>256</v>
      </c>
      <c r="N91" s="117">
        <v>-77</v>
      </c>
      <c r="O91" s="117">
        <v>821</v>
      </c>
      <c r="P91" s="117">
        <v>1643</v>
      </c>
      <c r="Q91" s="117">
        <v>5436</v>
      </c>
      <c r="R91" s="117">
        <v>3304</v>
      </c>
      <c r="S91" s="117">
        <v>1516</v>
      </c>
      <c r="T91" s="117">
        <v>2823</v>
      </c>
      <c r="U91" s="117">
        <v>4612</v>
      </c>
      <c r="V91" s="117">
        <v>-9997</v>
      </c>
      <c r="W91" s="117">
        <v>1926</v>
      </c>
      <c r="X91" s="117">
        <v>-1083</v>
      </c>
      <c r="Y91" s="117">
        <v>-4642</v>
      </c>
      <c r="Z91" s="117">
        <v>-4385</v>
      </c>
      <c r="AA91" s="117">
        <v>-8828</v>
      </c>
      <c r="AB91" s="117">
        <v>-9697</v>
      </c>
      <c r="AC91" s="117">
        <v>-12689</v>
      </c>
      <c r="AD91" s="117">
        <v>-11077</v>
      </c>
      <c r="AE91" s="117">
        <v>-965</v>
      </c>
      <c r="AF91" s="117">
        <v>-18562</v>
      </c>
      <c r="AG91" s="117">
        <v>23867</v>
      </c>
      <c r="AH91" s="117">
        <v>50369</v>
      </c>
      <c r="AI91" s="117">
        <v>19716</v>
      </c>
      <c r="AJ91" s="117">
        <v>19524</v>
      </c>
      <c r="AK91" s="117">
        <v>10379</v>
      </c>
    </row>
    <row r="92" spans="1:37">
      <c r="A92" s="364" t="s">
        <v>736</v>
      </c>
      <c r="B92" s="370" t="s">
        <v>734</v>
      </c>
      <c r="C92" s="117"/>
      <c r="D92" s="117"/>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v>-2379</v>
      </c>
      <c r="AK92" s="310">
        <v>-2652</v>
      </c>
    </row>
    <row r="93" spans="1:37">
      <c r="A93" s="89" t="s">
        <v>32</v>
      </c>
      <c r="B93" s="197" t="s">
        <v>33</v>
      </c>
      <c r="C93" s="117">
        <v>5632</v>
      </c>
      <c r="D93" s="117">
        <v>16390</v>
      </c>
      <c r="E93" s="117">
        <v>28169</v>
      </c>
      <c r="F93" s="117">
        <v>37937</v>
      </c>
      <c r="G93" s="117">
        <v>6357</v>
      </c>
      <c r="H93" s="117">
        <v>16915</v>
      </c>
      <c r="I93" s="117">
        <v>38317</v>
      </c>
      <c r="J93" s="117">
        <v>60811</v>
      </c>
      <c r="K93" s="117">
        <v>31073</v>
      </c>
      <c r="L93" s="117">
        <v>83780</v>
      </c>
      <c r="M93" s="117">
        <v>105410</v>
      </c>
      <c r="N93" s="117">
        <v>130324</v>
      </c>
      <c r="O93" s="117">
        <v>23797</v>
      </c>
      <c r="P93" s="117">
        <v>65716</v>
      </c>
      <c r="Q93" s="117">
        <v>102319</v>
      </c>
      <c r="R93" s="117">
        <v>131282</v>
      </c>
      <c r="S93" s="117">
        <v>38683</v>
      </c>
      <c r="T93" s="117">
        <v>52673</v>
      </c>
      <c r="U93" s="117">
        <v>68441</v>
      </c>
      <c r="V93" s="117">
        <v>387778</v>
      </c>
      <c r="W93" s="117">
        <v>37219</v>
      </c>
      <c r="X93" s="117">
        <v>108851</v>
      </c>
      <c r="Y93" s="117">
        <v>139547</v>
      </c>
      <c r="Z93" s="117">
        <v>182705</v>
      </c>
      <c r="AA93" s="117">
        <v>146095</v>
      </c>
      <c r="AB93" s="117">
        <v>195467</v>
      </c>
      <c r="AC93" s="117">
        <v>238822.59999999998</v>
      </c>
      <c r="AD93" s="117">
        <v>323586</v>
      </c>
      <c r="AE93" s="117">
        <v>51684</v>
      </c>
      <c r="AF93" s="117">
        <v>109674</v>
      </c>
      <c r="AG93" s="117">
        <v>133817</v>
      </c>
      <c r="AH93" s="117">
        <v>229695</v>
      </c>
      <c r="AI93" s="117">
        <v>73667</v>
      </c>
      <c r="AJ93" s="117">
        <v>111842</v>
      </c>
      <c r="AK93" s="117">
        <v>162132</v>
      </c>
    </row>
    <row r="94" spans="1:37" ht="25.5">
      <c r="A94" s="89" t="s">
        <v>34</v>
      </c>
      <c r="B94" s="197" t="s">
        <v>35</v>
      </c>
      <c r="C94" s="117">
        <v>-57776</v>
      </c>
      <c r="D94" s="117">
        <v>-111153</v>
      </c>
      <c r="E94" s="117">
        <v>-155383</v>
      </c>
      <c r="F94" s="117">
        <v>-310966</v>
      </c>
      <c r="G94" s="117">
        <v>-54759</v>
      </c>
      <c r="H94" s="117">
        <v>-133439</v>
      </c>
      <c r="I94" s="117">
        <v>-225972</v>
      </c>
      <c r="J94" s="117">
        <v>-301876</v>
      </c>
      <c r="K94" s="117">
        <v>-77282</v>
      </c>
      <c r="L94" s="117">
        <v>-165815</v>
      </c>
      <c r="M94" s="117">
        <v>-281737</v>
      </c>
      <c r="N94" s="117">
        <v>-398883</v>
      </c>
      <c r="O94" s="117">
        <v>-85999</v>
      </c>
      <c r="P94" s="117">
        <v>-178023</v>
      </c>
      <c r="Q94" s="117">
        <v>-265187</v>
      </c>
      <c r="R94" s="117">
        <v>-355299</v>
      </c>
      <c r="S94" s="117">
        <v>-62354</v>
      </c>
      <c r="T94" s="117">
        <v>-117343</v>
      </c>
      <c r="U94" s="117">
        <v>-219115</v>
      </c>
      <c r="V94" s="117">
        <v>-557682</v>
      </c>
      <c r="W94" s="117">
        <v>-93181</v>
      </c>
      <c r="X94" s="117">
        <v>-205534</v>
      </c>
      <c r="Y94" s="117">
        <v>-340849</v>
      </c>
      <c r="Z94" s="117">
        <v>-441890</v>
      </c>
      <c r="AA94" s="117">
        <v>-198321</v>
      </c>
      <c r="AB94" s="117">
        <v>-398233</v>
      </c>
      <c r="AC94" s="117">
        <v>-492966</v>
      </c>
      <c r="AD94" s="117">
        <v>-601499</v>
      </c>
      <c r="AE94" s="117">
        <v>-60068</v>
      </c>
      <c r="AF94" s="117">
        <v>-131014</v>
      </c>
      <c r="AG94" s="117">
        <v>-191946</v>
      </c>
      <c r="AH94" s="117">
        <v>-266185</v>
      </c>
      <c r="AI94" s="117">
        <v>-79128</v>
      </c>
      <c r="AJ94" s="117">
        <v>-164727</v>
      </c>
      <c r="AK94" s="117">
        <v>-218748</v>
      </c>
    </row>
    <row r="95" spans="1:37" ht="39.200000000000003" customHeight="1">
      <c r="A95" s="351" t="s">
        <v>600</v>
      </c>
      <c r="B95" s="203" t="s">
        <v>601</v>
      </c>
      <c r="C95" s="117"/>
      <c r="D95" s="117"/>
      <c r="E95" s="117"/>
      <c r="F95" s="117"/>
      <c r="G95" s="117"/>
      <c r="H95" s="117"/>
      <c r="I95" s="117"/>
      <c r="J95" s="117"/>
      <c r="K95" s="117"/>
      <c r="L95" s="117"/>
      <c r="M95" s="117"/>
      <c r="N95" s="117"/>
      <c r="O95" s="117"/>
      <c r="P95" s="117"/>
      <c r="Q95" s="117"/>
      <c r="R95" s="117"/>
      <c r="S95" s="117"/>
      <c r="T95" s="117"/>
      <c r="U95" s="117"/>
      <c r="V95" s="117"/>
      <c r="W95" s="117">
        <v>-665</v>
      </c>
      <c r="X95" s="117">
        <v>-760</v>
      </c>
      <c r="Y95" s="117">
        <v>-934</v>
      </c>
      <c r="Z95" s="117">
        <v>-32113</v>
      </c>
      <c r="AA95" s="117">
        <v>-11329</v>
      </c>
      <c r="AB95" s="117">
        <v>-26562</v>
      </c>
      <c r="AC95" s="117">
        <v>-66476</v>
      </c>
      <c r="AD95" s="117">
        <v>-168156</v>
      </c>
      <c r="AE95" s="117">
        <v>-71858</v>
      </c>
      <c r="AF95" s="117">
        <v>-258977</v>
      </c>
      <c r="AG95" s="117">
        <v>-460929</v>
      </c>
      <c r="AH95" s="117">
        <v>-1045304</v>
      </c>
      <c r="AI95" s="117">
        <v>-83034</v>
      </c>
      <c r="AJ95" s="117">
        <v>-222737</v>
      </c>
      <c r="AK95" s="117">
        <v>-356737</v>
      </c>
    </row>
    <row r="96" spans="1:37">
      <c r="A96" s="89" t="s">
        <v>36</v>
      </c>
      <c r="B96" s="197" t="s">
        <v>37</v>
      </c>
      <c r="C96" s="117">
        <v>-224009</v>
      </c>
      <c r="D96" s="117">
        <v>-444867</v>
      </c>
      <c r="E96" s="117">
        <v>-680714</v>
      </c>
      <c r="F96" s="117">
        <v>-930525</v>
      </c>
      <c r="G96" s="117">
        <v>-259802</v>
      </c>
      <c r="H96" s="117">
        <v>-632773</v>
      </c>
      <c r="I96" s="117">
        <v>-1022165</v>
      </c>
      <c r="J96" s="117">
        <v>-1569283</v>
      </c>
      <c r="K96" s="117">
        <v>-410220</v>
      </c>
      <c r="L96" s="117">
        <v>-856111</v>
      </c>
      <c r="M96" s="117">
        <v>-1264891</v>
      </c>
      <c r="N96" s="117">
        <v>-1674356</v>
      </c>
      <c r="O96" s="117">
        <v>-388959</v>
      </c>
      <c r="P96" s="117">
        <v>-773152</v>
      </c>
      <c r="Q96" s="117">
        <v>-1119990</v>
      </c>
      <c r="R96" s="117">
        <v>-1506866</v>
      </c>
      <c r="S96" s="117">
        <v>-380088</v>
      </c>
      <c r="T96" s="117">
        <v>-773297</v>
      </c>
      <c r="U96" s="117">
        <v>-1134701</v>
      </c>
      <c r="V96" s="117">
        <v>-1859672</v>
      </c>
      <c r="W96" s="117">
        <v>-638078</v>
      </c>
      <c r="X96" s="117">
        <v>-1232900</v>
      </c>
      <c r="Y96" s="117">
        <v>-1818134</v>
      </c>
      <c r="Z96" s="117">
        <v>-2467937</v>
      </c>
      <c r="AA96" s="117">
        <v>-649545.66330000001</v>
      </c>
      <c r="AB96" s="117">
        <v>-1130427</v>
      </c>
      <c r="AC96" s="117">
        <v>-1610279.2</v>
      </c>
      <c r="AD96" s="117">
        <v>-2137605</v>
      </c>
      <c r="AE96" s="117">
        <v>-567068.80000000005</v>
      </c>
      <c r="AF96" s="117">
        <v>-1041499</v>
      </c>
      <c r="AG96" s="117">
        <v>-1542730</v>
      </c>
      <c r="AH96" s="117">
        <v>-2143976</v>
      </c>
      <c r="AI96" s="117">
        <v>-675606</v>
      </c>
      <c r="AJ96" s="117">
        <v>-1419515</v>
      </c>
      <c r="AK96" s="117">
        <v>-1976326</v>
      </c>
    </row>
    <row r="97" spans="1:37">
      <c r="A97" s="89" t="s">
        <v>38</v>
      </c>
      <c r="B97" s="197" t="s">
        <v>39</v>
      </c>
      <c r="C97" s="117">
        <v>-24608</v>
      </c>
      <c r="D97" s="117">
        <v>-49835</v>
      </c>
      <c r="E97" s="117">
        <v>-74204</v>
      </c>
      <c r="F97" s="117">
        <v>-100995</v>
      </c>
      <c r="G97" s="117">
        <v>-27317</v>
      </c>
      <c r="H97" s="117">
        <v>-63111</v>
      </c>
      <c r="I97" s="117">
        <v>-104833</v>
      </c>
      <c r="J97" s="117">
        <v>-148457</v>
      </c>
      <c r="K97" s="117">
        <v>-43087</v>
      </c>
      <c r="L97" s="117">
        <v>-96386</v>
      </c>
      <c r="M97" s="117">
        <v>-148829</v>
      </c>
      <c r="N97" s="117">
        <v>-206597</v>
      </c>
      <c r="O97" s="117">
        <v>-47891</v>
      </c>
      <c r="P97" s="117">
        <v>-91984</v>
      </c>
      <c r="Q97" s="117">
        <v>-130500</v>
      </c>
      <c r="R97" s="117">
        <v>-174064</v>
      </c>
      <c r="S97" s="117">
        <v>-40933</v>
      </c>
      <c r="T97" s="117">
        <v>-82662</v>
      </c>
      <c r="U97" s="117">
        <v>-124226</v>
      </c>
      <c r="V97" s="117">
        <v>-189714</v>
      </c>
      <c r="W97" s="117">
        <v>-105472</v>
      </c>
      <c r="X97" s="117">
        <v>-221227</v>
      </c>
      <c r="Y97" s="117">
        <v>-352243</v>
      </c>
      <c r="Z97" s="117">
        <v>-454147</v>
      </c>
      <c r="AA97" s="117">
        <v>-89592.373359999998</v>
      </c>
      <c r="AB97" s="117">
        <v>-179552</v>
      </c>
      <c r="AC97" s="117">
        <v>-270534</v>
      </c>
      <c r="AD97" s="117">
        <v>-367958</v>
      </c>
      <c r="AE97" s="117">
        <v>-98104.200000000012</v>
      </c>
      <c r="AF97" s="117">
        <v>-198198</v>
      </c>
      <c r="AG97" s="117">
        <v>-295646</v>
      </c>
      <c r="AH97" s="117">
        <v>-399553</v>
      </c>
      <c r="AI97" s="117">
        <v>-99236</v>
      </c>
      <c r="AJ97" s="117">
        <v>-206475</v>
      </c>
      <c r="AK97" s="117">
        <v>-308328</v>
      </c>
    </row>
    <row r="98" spans="1:37">
      <c r="A98" s="89" t="s">
        <v>40</v>
      </c>
      <c r="B98" s="197" t="s">
        <v>602</v>
      </c>
      <c r="C98" s="121">
        <v>-5316</v>
      </c>
      <c r="D98" s="121">
        <v>-10822</v>
      </c>
      <c r="E98" s="121">
        <v>-22103</v>
      </c>
      <c r="F98" s="121">
        <v>-37393</v>
      </c>
      <c r="G98" s="121">
        <v>-11526</v>
      </c>
      <c r="H98" s="121">
        <v>-43687</v>
      </c>
      <c r="I98" s="121">
        <v>-62368</v>
      </c>
      <c r="J98" s="121">
        <v>-92459</v>
      </c>
      <c r="K98" s="121">
        <v>-22760</v>
      </c>
      <c r="L98" s="121">
        <v>-59509</v>
      </c>
      <c r="M98" s="121">
        <v>-82952</v>
      </c>
      <c r="N98" s="121">
        <v>-116591</v>
      </c>
      <c r="O98" s="121">
        <v>-31547</v>
      </c>
      <c r="P98" s="121">
        <v>-65096</v>
      </c>
      <c r="Q98" s="121">
        <v>-102017</v>
      </c>
      <c r="R98" s="121">
        <v>-141495</v>
      </c>
      <c r="S98" s="121">
        <v>-40011</v>
      </c>
      <c r="T98" s="121">
        <v>-56925</v>
      </c>
      <c r="U98" s="121">
        <v>-76771</v>
      </c>
      <c r="V98" s="121">
        <v>-147407</v>
      </c>
      <c r="W98" s="121">
        <v>-30558</v>
      </c>
      <c r="X98" s="121">
        <v>-64863</v>
      </c>
      <c r="Y98" s="121">
        <v>-164724</v>
      </c>
      <c r="Z98" s="121">
        <v>-273371</v>
      </c>
      <c r="AA98" s="121">
        <v>-110833</v>
      </c>
      <c r="AB98" s="121">
        <v>-164822</v>
      </c>
      <c r="AC98" s="121">
        <v>-248077</v>
      </c>
      <c r="AD98" s="121">
        <v>-371120</v>
      </c>
      <c r="AE98" s="121">
        <v>-70836</v>
      </c>
      <c r="AF98" s="121">
        <v>-151900</v>
      </c>
      <c r="AG98" s="121">
        <v>-210736</v>
      </c>
      <c r="AH98" s="121">
        <v>-297645</v>
      </c>
      <c r="AI98" s="121">
        <v>-78765</v>
      </c>
      <c r="AJ98" s="121">
        <v>-150705</v>
      </c>
      <c r="AK98" s="121">
        <v>-217954</v>
      </c>
    </row>
    <row r="99" spans="1:37">
      <c r="A99" s="119" t="s">
        <v>41</v>
      </c>
      <c r="B99" s="198" t="s">
        <v>42</v>
      </c>
      <c r="C99" s="120">
        <v>53810</v>
      </c>
      <c r="D99" s="120">
        <v>133823</v>
      </c>
      <c r="E99" s="120">
        <v>224735</v>
      </c>
      <c r="F99" s="120">
        <v>178176</v>
      </c>
      <c r="G99" s="120">
        <v>21589</v>
      </c>
      <c r="H99" s="120">
        <v>25529</v>
      </c>
      <c r="I99" s="120">
        <v>81758</v>
      </c>
      <c r="J99" s="120">
        <v>29692</v>
      </c>
      <c r="K99" s="120">
        <v>89052</v>
      </c>
      <c r="L99" s="120">
        <v>205011</v>
      </c>
      <c r="M99" s="120">
        <v>291831</v>
      </c>
      <c r="N99" s="120">
        <v>360383</v>
      </c>
      <c r="O99" s="120">
        <v>131530</v>
      </c>
      <c r="P99" s="120">
        <v>311679</v>
      </c>
      <c r="Q99" s="120">
        <v>530046</v>
      </c>
      <c r="R99" s="120">
        <v>659751</v>
      </c>
      <c r="S99" s="120">
        <v>171229</v>
      </c>
      <c r="T99" s="120">
        <v>369541</v>
      </c>
      <c r="U99" s="120">
        <v>592493</v>
      </c>
      <c r="V99" s="120">
        <v>682018</v>
      </c>
      <c r="W99" s="120">
        <v>308084</v>
      </c>
      <c r="X99" s="120">
        <v>662300</v>
      </c>
      <c r="Y99" s="120">
        <v>901282</v>
      </c>
      <c r="Z99" s="120">
        <v>1154144</v>
      </c>
      <c r="AA99" s="120">
        <v>260493.59590000001</v>
      </c>
      <c r="AB99" s="120">
        <v>664119.84999999986</v>
      </c>
      <c r="AC99" s="120">
        <v>1080313</v>
      </c>
      <c r="AD99" s="120">
        <v>1429476.1</v>
      </c>
      <c r="AE99" s="120">
        <v>354229.41000000003</v>
      </c>
      <c r="AF99" s="120">
        <v>671648</v>
      </c>
      <c r="AG99" s="120">
        <v>1025712</v>
      </c>
      <c r="AH99" s="120">
        <v>954239</v>
      </c>
      <c r="AI99" s="120">
        <v>530795</v>
      </c>
      <c r="AJ99" s="120">
        <v>1021074</v>
      </c>
      <c r="AK99" s="120">
        <v>772148</v>
      </c>
    </row>
    <row r="100" spans="1:37">
      <c r="A100" s="89" t="s">
        <v>381</v>
      </c>
      <c r="B100" s="197" t="s">
        <v>382</v>
      </c>
      <c r="C100" s="120"/>
      <c r="D100" s="120"/>
      <c r="E100" s="120"/>
      <c r="F100" s="120"/>
      <c r="G100" s="120"/>
      <c r="H100" s="120"/>
      <c r="I100" s="120"/>
      <c r="J100" s="120"/>
      <c r="K100" s="120">
        <v>-31735</v>
      </c>
      <c r="L100" s="120">
        <v>-82545</v>
      </c>
      <c r="M100" s="120">
        <v>-133748</v>
      </c>
      <c r="N100" s="120">
        <v>-185876</v>
      </c>
      <c r="O100" s="120">
        <v>-52075</v>
      </c>
      <c r="P100" s="120">
        <v>-103555</v>
      </c>
      <c r="Q100" s="120">
        <v>-154608</v>
      </c>
      <c r="R100" s="120">
        <v>-205866</v>
      </c>
      <c r="S100" s="120">
        <v>-50035</v>
      </c>
      <c r="T100" s="120">
        <v>-99871</v>
      </c>
      <c r="U100" s="120">
        <v>-148343</v>
      </c>
      <c r="V100" s="117">
        <v>-213122</v>
      </c>
      <c r="W100" s="117">
        <v>-70345</v>
      </c>
      <c r="X100" s="117">
        <v>-141327</v>
      </c>
      <c r="Y100" s="117">
        <v>-210784</v>
      </c>
      <c r="Z100" s="117">
        <v>-281189</v>
      </c>
      <c r="AA100" s="117">
        <v>-70640.801999999996</v>
      </c>
      <c r="AB100" s="117">
        <v>-150823</v>
      </c>
      <c r="AC100" s="117">
        <v>-234448</v>
      </c>
      <c r="AD100" s="117">
        <v>-318909</v>
      </c>
      <c r="AE100" s="117">
        <v>-78397</v>
      </c>
      <c r="AF100" s="117">
        <v>-161943</v>
      </c>
      <c r="AG100" s="117">
        <v>-247376</v>
      </c>
      <c r="AH100" s="117">
        <v>-338110</v>
      </c>
      <c r="AI100" s="117">
        <v>-95853</v>
      </c>
      <c r="AJ100" s="117">
        <v>-202768</v>
      </c>
      <c r="AK100" s="117">
        <v>-314834</v>
      </c>
    </row>
    <row r="101" spans="1:37">
      <c r="A101" s="89" t="s">
        <v>43</v>
      </c>
      <c r="B101" s="197" t="s">
        <v>44</v>
      </c>
      <c r="C101" s="121">
        <v>1254</v>
      </c>
      <c r="D101" s="121">
        <v>2096</v>
      </c>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c r="AK101" s="121"/>
    </row>
    <row r="102" spans="1:37">
      <c r="A102" s="151" t="s">
        <v>45</v>
      </c>
      <c r="B102" s="199" t="s">
        <v>46</v>
      </c>
      <c r="C102" s="152">
        <v>55064</v>
      </c>
      <c r="D102" s="152">
        <v>135919</v>
      </c>
      <c r="E102" s="152">
        <v>224735</v>
      </c>
      <c r="F102" s="152">
        <v>178176</v>
      </c>
      <c r="G102" s="152">
        <v>21589</v>
      </c>
      <c r="H102" s="152">
        <v>25529</v>
      </c>
      <c r="I102" s="152">
        <v>81758</v>
      </c>
      <c r="J102" s="152">
        <v>29692</v>
      </c>
      <c r="K102" s="152">
        <v>57317</v>
      </c>
      <c r="L102" s="152">
        <v>122466</v>
      </c>
      <c r="M102" s="152">
        <v>158083</v>
      </c>
      <c r="N102" s="152">
        <v>174507</v>
      </c>
      <c r="O102" s="152">
        <v>79455</v>
      </c>
      <c r="P102" s="152">
        <v>208124</v>
      </c>
      <c r="Q102" s="152">
        <v>375438</v>
      </c>
      <c r="R102" s="152">
        <v>453885</v>
      </c>
      <c r="S102" s="152">
        <v>121194</v>
      </c>
      <c r="T102" s="152">
        <v>269670</v>
      </c>
      <c r="U102" s="152">
        <v>444150</v>
      </c>
      <c r="V102" s="152">
        <v>468896</v>
      </c>
      <c r="W102" s="152">
        <v>237739</v>
      </c>
      <c r="X102" s="152">
        <v>520973</v>
      </c>
      <c r="Y102" s="152">
        <v>690498</v>
      </c>
      <c r="Z102" s="152">
        <v>872955</v>
      </c>
      <c r="AA102" s="152">
        <v>189852.79390000002</v>
      </c>
      <c r="AB102" s="152">
        <v>513296.84999999986</v>
      </c>
      <c r="AC102" s="152">
        <v>845865</v>
      </c>
      <c r="AD102" s="152">
        <v>1110567.1000000001</v>
      </c>
      <c r="AE102" s="152">
        <v>275832.41000000003</v>
      </c>
      <c r="AF102" s="152">
        <v>509705</v>
      </c>
      <c r="AG102" s="152">
        <v>778336</v>
      </c>
      <c r="AH102" s="152">
        <v>616129</v>
      </c>
      <c r="AI102" s="152">
        <v>434942</v>
      </c>
      <c r="AJ102" s="152">
        <v>818306</v>
      </c>
      <c r="AK102" s="152">
        <v>457314</v>
      </c>
    </row>
    <row r="103" spans="1:37" ht="15" thickBot="1">
      <c r="A103" s="89" t="s">
        <v>47</v>
      </c>
      <c r="B103" s="197" t="s">
        <v>48</v>
      </c>
      <c r="C103" s="122">
        <v>-10426</v>
      </c>
      <c r="D103" s="122">
        <v>-27421</v>
      </c>
      <c r="E103" s="122">
        <v>-47471</v>
      </c>
      <c r="F103" s="122">
        <v>-40145</v>
      </c>
      <c r="G103" s="122">
        <v>-7073</v>
      </c>
      <c r="H103" s="122">
        <v>-7726</v>
      </c>
      <c r="I103" s="122">
        <v>-23539</v>
      </c>
      <c r="J103" s="122">
        <v>-16399</v>
      </c>
      <c r="K103" s="122">
        <v>-26052</v>
      </c>
      <c r="L103" s="122">
        <v>-57828</v>
      </c>
      <c r="M103" s="122">
        <v>-83227</v>
      </c>
      <c r="N103" s="122">
        <v>-97647</v>
      </c>
      <c r="O103" s="122">
        <v>-39892</v>
      </c>
      <c r="P103" s="122">
        <v>-87345</v>
      </c>
      <c r="Q103" s="122">
        <v>-144869</v>
      </c>
      <c r="R103" s="122">
        <v>-174178</v>
      </c>
      <c r="S103" s="122">
        <v>-35736</v>
      </c>
      <c r="T103" s="122">
        <v>-81069</v>
      </c>
      <c r="U103" s="122">
        <v>-124651</v>
      </c>
      <c r="V103" s="122">
        <v>-108518</v>
      </c>
      <c r="W103" s="122">
        <v>-76138</v>
      </c>
      <c r="X103" s="122">
        <v>-142312</v>
      </c>
      <c r="Y103" s="122">
        <v>-197075</v>
      </c>
      <c r="Z103" s="122">
        <v>-258261</v>
      </c>
      <c r="AA103" s="122">
        <v>-74772.27</v>
      </c>
      <c r="AB103" s="122">
        <v>-179170</v>
      </c>
      <c r="AC103" s="122">
        <v>-280236</v>
      </c>
      <c r="AD103" s="122">
        <v>-377472</v>
      </c>
      <c r="AE103" s="122">
        <v>-111846.20000000001</v>
      </c>
      <c r="AF103" s="122">
        <v>-213762</v>
      </c>
      <c r="AG103" s="122">
        <v>-328534</v>
      </c>
      <c r="AH103" s="122">
        <v>-439831</v>
      </c>
      <c r="AI103" s="122">
        <v>-157201</v>
      </c>
      <c r="AJ103" s="122">
        <v>-282897</v>
      </c>
      <c r="AK103" s="122">
        <v>-268502</v>
      </c>
    </row>
    <row r="104" spans="1:37" ht="15" thickTop="1">
      <c r="A104" s="151" t="s">
        <v>49</v>
      </c>
      <c r="B104" s="199" t="s">
        <v>50</v>
      </c>
      <c r="C104" s="152">
        <v>44638</v>
      </c>
      <c r="D104" s="152">
        <v>108498</v>
      </c>
      <c r="E104" s="152">
        <v>177264</v>
      </c>
      <c r="F104" s="152">
        <v>138031</v>
      </c>
      <c r="G104" s="152">
        <v>14516</v>
      </c>
      <c r="H104" s="152">
        <v>17803</v>
      </c>
      <c r="I104" s="152">
        <v>58219</v>
      </c>
      <c r="J104" s="152">
        <v>13293</v>
      </c>
      <c r="K104" s="152">
        <v>31265</v>
      </c>
      <c r="L104" s="152">
        <v>64638</v>
      </c>
      <c r="M104" s="152">
        <v>74856</v>
      </c>
      <c r="N104" s="152">
        <v>76860</v>
      </c>
      <c r="O104" s="152">
        <v>39563</v>
      </c>
      <c r="P104" s="152">
        <v>120779</v>
      </c>
      <c r="Q104" s="152">
        <v>230569</v>
      </c>
      <c r="R104" s="152">
        <v>279707</v>
      </c>
      <c r="S104" s="152">
        <v>85458</v>
      </c>
      <c r="T104" s="152">
        <v>188601</v>
      </c>
      <c r="U104" s="152">
        <v>319499</v>
      </c>
      <c r="V104" s="152">
        <v>360378</v>
      </c>
      <c r="W104" s="152">
        <v>161601</v>
      </c>
      <c r="X104" s="152">
        <v>378661</v>
      </c>
      <c r="Y104" s="152">
        <v>493423</v>
      </c>
      <c r="Z104" s="152">
        <v>614694</v>
      </c>
      <c r="AA104" s="152">
        <v>115080.5239</v>
      </c>
      <c r="AB104" s="152">
        <v>334126.84999999986</v>
      </c>
      <c r="AC104" s="152">
        <v>565629</v>
      </c>
      <c r="AD104" s="152">
        <v>733095.10000000009</v>
      </c>
      <c r="AE104" s="152">
        <v>163986.21000000002</v>
      </c>
      <c r="AF104" s="152">
        <v>295943</v>
      </c>
      <c r="AG104" s="152">
        <v>449802</v>
      </c>
      <c r="AH104" s="152">
        <v>176298</v>
      </c>
      <c r="AI104" s="152">
        <v>277741</v>
      </c>
      <c r="AJ104" s="152">
        <v>535409</v>
      </c>
      <c r="AK104" s="152">
        <v>188812</v>
      </c>
    </row>
    <row r="105" spans="1:37">
      <c r="A105" s="123" t="s">
        <v>361</v>
      </c>
      <c r="B105" s="197" t="s">
        <v>52</v>
      </c>
      <c r="C105" s="117">
        <v>44638</v>
      </c>
      <c r="D105" s="117">
        <v>108498</v>
      </c>
      <c r="E105" s="117">
        <v>177264</v>
      </c>
      <c r="F105" s="117">
        <v>138031</v>
      </c>
      <c r="G105" s="117">
        <v>14516</v>
      </c>
      <c r="H105" s="117">
        <v>17803</v>
      </c>
      <c r="I105" s="117">
        <v>58219</v>
      </c>
      <c r="J105" s="117">
        <v>13293</v>
      </c>
      <c r="K105" s="117">
        <v>31265</v>
      </c>
      <c r="L105" s="117">
        <v>64638</v>
      </c>
      <c r="M105" s="117">
        <v>74856</v>
      </c>
      <c r="N105" s="117">
        <v>76860</v>
      </c>
      <c r="O105" s="117">
        <v>39563</v>
      </c>
      <c r="P105" s="117">
        <v>120779</v>
      </c>
      <c r="Q105" s="117">
        <v>230569</v>
      </c>
      <c r="R105" s="117">
        <v>279707</v>
      </c>
      <c r="S105" s="117">
        <v>85458</v>
      </c>
      <c r="T105" s="117">
        <v>188601</v>
      </c>
      <c r="U105" s="117">
        <v>319499</v>
      </c>
      <c r="V105" s="117">
        <v>360378</v>
      </c>
      <c r="W105" s="117">
        <v>161601</v>
      </c>
      <c r="X105" s="117">
        <v>378661</v>
      </c>
      <c r="Y105" s="117">
        <v>493423</v>
      </c>
      <c r="Z105" s="117">
        <v>614694</v>
      </c>
      <c r="AA105" s="117">
        <v>115080.5239</v>
      </c>
      <c r="AB105" s="117">
        <v>334126.84999999986</v>
      </c>
      <c r="AC105" s="117">
        <v>565629</v>
      </c>
      <c r="AD105" s="117">
        <v>733095.10000000009</v>
      </c>
      <c r="AE105" s="117">
        <v>163986.21000000002</v>
      </c>
      <c r="AF105" s="117">
        <v>295943</v>
      </c>
      <c r="AG105" s="117">
        <v>449802</v>
      </c>
      <c r="AH105" s="117">
        <v>176298</v>
      </c>
      <c r="AI105" s="117">
        <v>277741</v>
      </c>
      <c r="AJ105" s="117">
        <v>535409</v>
      </c>
      <c r="AK105" s="117">
        <v>188812</v>
      </c>
    </row>
    <row r="106" spans="1:37" ht="25.5">
      <c r="A106" s="119" t="s">
        <v>363</v>
      </c>
      <c r="B106" s="198" t="s">
        <v>362</v>
      </c>
      <c r="C106" s="153">
        <v>0.87</v>
      </c>
      <c r="D106" s="153">
        <v>2.11</v>
      </c>
      <c r="E106" s="153">
        <v>3.35</v>
      </c>
      <c r="F106" s="153">
        <v>2.56</v>
      </c>
      <c r="G106" s="153">
        <v>0.26</v>
      </c>
      <c r="H106" s="153">
        <v>0.27</v>
      </c>
      <c r="I106" s="153">
        <v>0.81</v>
      </c>
      <c r="J106" s="153">
        <v>0.18</v>
      </c>
      <c r="K106" s="153">
        <v>0.37</v>
      </c>
      <c r="L106" s="153">
        <v>0.77</v>
      </c>
      <c r="M106" s="153">
        <v>0.89</v>
      </c>
      <c r="N106" s="153">
        <v>0.91</v>
      </c>
      <c r="O106" s="153">
        <v>0.47</v>
      </c>
      <c r="P106" s="153">
        <v>1.4337774408078756</v>
      </c>
      <c r="Q106" s="153">
        <v>2.74</v>
      </c>
      <c r="R106" s="153">
        <v>3.32</v>
      </c>
      <c r="S106" s="153">
        <v>1.01</v>
      </c>
      <c r="T106" s="153">
        <v>2.2400000000000002</v>
      </c>
      <c r="U106" s="153">
        <v>3.61</v>
      </c>
      <c r="V106" s="153">
        <v>3.63</v>
      </c>
      <c r="W106" s="153">
        <v>1.0962053899350896</v>
      </c>
      <c r="X106" s="153">
        <v>2.5686</v>
      </c>
      <c r="Y106" s="153">
        <v>3.35</v>
      </c>
      <c r="Z106" s="153">
        <v>4.17</v>
      </c>
      <c r="AA106" s="153">
        <v>0.8</v>
      </c>
      <c r="AB106" s="153">
        <v>2.266512700900436</v>
      </c>
      <c r="AC106" s="153">
        <v>3.836882047933631</v>
      </c>
      <c r="AD106" s="153">
        <v>4.9728698999133893</v>
      </c>
      <c r="AE106" s="153">
        <v>1.1116293652695697</v>
      </c>
      <c r="AF106" s="153">
        <v>2.0061377675962646</v>
      </c>
      <c r="AG106" s="153">
        <v>3.0491168236462256</v>
      </c>
      <c r="AH106" s="153">
        <v>1.1950885006629191</v>
      </c>
      <c r="AI106" s="153">
        <v>1.8827500894089542</v>
      </c>
      <c r="AJ106" s="153">
        <v>3.6294293698818634</v>
      </c>
      <c r="AK106" s="153">
        <v>1.2799183767664242</v>
      </c>
    </row>
    <row r="107" spans="1:37">
      <c r="A107" s="154"/>
      <c r="B107" s="155"/>
      <c r="C107" s="156"/>
      <c r="D107" s="156"/>
      <c r="E107" s="156"/>
      <c r="F107" s="156"/>
      <c r="G107" s="156"/>
      <c r="H107" s="156"/>
      <c r="I107" s="156"/>
      <c r="J107" s="156"/>
      <c r="K107" s="156"/>
      <c r="L107" s="156"/>
      <c r="M107" s="156"/>
      <c r="N107" s="156"/>
      <c r="O107" s="156"/>
      <c r="P107" s="156"/>
      <c r="Q107" s="156"/>
      <c r="R107" s="156"/>
      <c r="S107" s="156"/>
      <c r="T107" s="156"/>
      <c r="U107" s="156"/>
      <c r="V107" s="156"/>
      <c r="W107" s="156"/>
      <c r="X107" s="156"/>
      <c r="Y107" s="156"/>
      <c r="Z107" s="156"/>
      <c r="AA107" s="156"/>
      <c r="AB107" s="156"/>
      <c r="AC107" s="156"/>
      <c r="AD107" s="156"/>
      <c r="AE107" s="156"/>
      <c r="AF107" s="156"/>
      <c r="AG107" s="335"/>
      <c r="AH107" s="335"/>
      <c r="AI107" s="335"/>
      <c r="AJ107" s="335"/>
      <c r="AK107" s="335"/>
    </row>
    <row r="108" spans="1:37">
      <c r="A108" s="157"/>
      <c r="B108" s="157"/>
      <c r="C108" s="158"/>
      <c r="D108" s="158"/>
      <c r="E108" s="158"/>
      <c r="F108" s="158"/>
      <c r="G108" s="158"/>
      <c r="H108" s="158"/>
      <c r="I108" s="158"/>
      <c r="J108" s="158"/>
      <c r="K108" s="158"/>
      <c r="L108" s="158"/>
      <c r="M108" s="158"/>
      <c r="N108" s="158"/>
      <c r="O108" s="158"/>
      <c r="P108" s="158"/>
      <c r="Q108" s="158"/>
      <c r="R108" s="158"/>
      <c r="S108" s="158"/>
      <c r="T108" s="158"/>
      <c r="U108" s="158"/>
      <c r="V108" s="158"/>
      <c r="W108" s="158"/>
      <c r="X108" s="158"/>
      <c r="Y108" s="158"/>
      <c r="Z108" s="158"/>
      <c r="AA108" s="158"/>
      <c r="AB108" s="158"/>
      <c r="AC108" s="158"/>
      <c r="AD108" s="158"/>
      <c r="AE108" s="158"/>
      <c r="AF108" s="158"/>
      <c r="AG108" s="336"/>
      <c r="AH108" s="336"/>
      <c r="AI108" s="336"/>
      <c r="AJ108" s="336"/>
      <c r="AK108" s="336"/>
    </row>
    <row r="109" spans="1:37">
      <c r="A109" s="5" t="s">
        <v>53</v>
      </c>
      <c r="B109" s="6" t="s">
        <v>54</v>
      </c>
      <c r="C109" s="96"/>
      <c r="D109" s="96"/>
      <c r="E109" s="96"/>
      <c r="F109" s="96"/>
      <c r="G109" s="96"/>
      <c r="H109" s="96"/>
      <c r="I109" s="96"/>
      <c r="J109" s="96"/>
      <c r="K109" s="96"/>
      <c r="L109" s="96"/>
      <c r="M109" s="96"/>
      <c r="N109" s="96"/>
      <c r="O109" s="96"/>
      <c r="P109" s="96"/>
      <c r="Q109" s="96"/>
      <c r="R109" s="96"/>
      <c r="S109" s="96"/>
      <c r="T109" s="96"/>
      <c r="U109" s="96"/>
      <c r="V109" s="96"/>
      <c r="W109" s="96"/>
      <c r="X109" s="96"/>
      <c r="Y109" s="96"/>
      <c r="Z109" s="6"/>
      <c r="AA109" s="6"/>
      <c r="AB109" s="6"/>
      <c r="AC109" s="6"/>
      <c r="AD109" s="6"/>
      <c r="AE109" s="6"/>
      <c r="AF109" s="6"/>
      <c r="AG109" s="6"/>
      <c r="AH109" s="6"/>
      <c r="AI109" s="6"/>
      <c r="AJ109" s="6"/>
      <c r="AK109" s="6"/>
    </row>
    <row r="110" spans="1:37" ht="30.6" customHeight="1">
      <c r="A110" s="193" t="s">
        <v>4</v>
      </c>
      <c r="B110" s="193" t="s">
        <v>5</v>
      </c>
      <c r="C110" s="195" t="s">
        <v>378</v>
      </c>
      <c r="D110" s="195" t="s">
        <v>377</v>
      </c>
      <c r="E110" s="195" t="s">
        <v>376</v>
      </c>
      <c r="F110" s="195" t="s">
        <v>375</v>
      </c>
      <c r="G110" s="195" t="s">
        <v>374</v>
      </c>
      <c r="H110" s="195" t="s">
        <v>373</v>
      </c>
      <c r="I110" s="195" t="s">
        <v>372</v>
      </c>
      <c r="J110" s="195" t="s">
        <v>379</v>
      </c>
      <c r="K110" s="195" t="s">
        <v>383</v>
      </c>
      <c r="L110" s="195" t="s">
        <v>398</v>
      </c>
      <c r="M110" s="195" t="s">
        <v>408</v>
      </c>
      <c r="N110" s="195" t="s">
        <v>415</v>
      </c>
      <c r="O110" s="195" t="s">
        <v>417</v>
      </c>
      <c r="P110" s="195" t="s">
        <v>419</v>
      </c>
      <c r="Q110" s="195" t="s">
        <v>423</v>
      </c>
      <c r="R110" s="195" t="s">
        <v>427</v>
      </c>
      <c r="S110" s="195" t="s">
        <v>429</v>
      </c>
      <c r="T110" s="195" t="s">
        <v>448</v>
      </c>
      <c r="U110" s="195" t="s">
        <v>478</v>
      </c>
      <c r="V110" s="195" t="s">
        <v>520</v>
      </c>
      <c r="W110" s="195" t="s">
        <v>538</v>
      </c>
      <c r="X110" s="195" t="s">
        <v>550</v>
      </c>
      <c r="Y110" s="195" t="s">
        <v>565</v>
      </c>
      <c r="Z110" s="195" t="s">
        <v>566</v>
      </c>
      <c r="AA110" s="195" t="s">
        <v>578</v>
      </c>
      <c r="AB110" s="195" t="s">
        <v>583</v>
      </c>
      <c r="AC110" s="195" t="s">
        <v>586</v>
      </c>
      <c r="AD110" s="195" t="s">
        <v>662</v>
      </c>
      <c r="AE110" s="195" t="s">
        <v>673</v>
      </c>
      <c r="AF110" s="195" t="s">
        <v>684</v>
      </c>
      <c r="AG110" s="195" t="s">
        <v>686</v>
      </c>
      <c r="AH110" s="195" t="s">
        <v>694</v>
      </c>
      <c r="AI110" s="195" t="s">
        <v>695</v>
      </c>
      <c r="AJ110" s="195" t="s">
        <v>730</v>
      </c>
      <c r="AK110" s="195" t="s">
        <v>738</v>
      </c>
    </row>
    <row r="111" spans="1:37">
      <c r="A111" s="28"/>
      <c r="B111" s="200"/>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row>
    <row r="112" spans="1:37">
      <c r="A112" s="89" t="s">
        <v>12</v>
      </c>
      <c r="B112" s="197" t="s">
        <v>13</v>
      </c>
      <c r="C112" s="117">
        <v>425840</v>
      </c>
      <c r="D112" s="117">
        <v>438336</v>
      </c>
      <c r="E112" s="117">
        <v>476437</v>
      </c>
      <c r="F112" s="117">
        <v>454484</v>
      </c>
      <c r="G112" s="117">
        <v>402617</v>
      </c>
      <c r="H112" s="117">
        <v>498964</v>
      </c>
      <c r="I112" s="117">
        <v>565122</v>
      </c>
      <c r="J112" s="117">
        <v>603055</v>
      </c>
      <c r="K112" s="117">
        <v>622538</v>
      </c>
      <c r="L112" s="117">
        <v>648069</v>
      </c>
      <c r="M112" s="117">
        <v>659021</v>
      </c>
      <c r="N112" s="117">
        <v>654935</v>
      </c>
      <c r="O112" s="117">
        <v>652353</v>
      </c>
      <c r="P112" s="117">
        <v>665207</v>
      </c>
      <c r="Q112" s="117">
        <v>693817</v>
      </c>
      <c r="R112" s="117">
        <v>653841</v>
      </c>
      <c r="S112" s="117">
        <v>635030</v>
      </c>
      <c r="T112" s="117">
        <v>713312</v>
      </c>
      <c r="U112" s="117">
        <v>705126</v>
      </c>
      <c r="V112" s="117">
        <v>930361</v>
      </c>
      <c r="W112" s="117">
        <v>1035086</v>
      </c>
      <c r="X112" s="117">
        <v>1059509</v>
      </c>
      <c r="Y112" s="117">
        <v>1053372</v>
      </c>
      <c r="Z112" s="117">
        <v>1040116</v>
      </c>
      <c r="AA112" s="117">
        <v>1019957.25</v>
      </c>
      <c r="AB112" s="117">
        <v>912189.55</v>
      </c>
      <c r="AC112" s="117">
        <v>825402.2</v>
      </c>
      <c r="AD112" s="117">
        <v>815790.70000000019</v>
      </c>
      <c r="AE112" s="117">
        <v>800608</v>
      </c>
      <c r="AF112" s="117">
        <v>812433</v>
      </c>
      <c r="AG112" s="117">
        <v>842538</v>
      </c>
      <c r="AH112" s="117">
        <v>965235</v>
      </c>
      <c r="AI112" s="117">
        <v>1266075</v>
      </c>
      <c r="AJ112" s="117">
        <v>1776129</v>
      </c>
      <c r="AK112" s="117">
        <v>1103035</v>
      </c>
    </row>
    <row r="113" spans="1:37">
      <c r="A113" s="89" t="s">
        <v>14</v>
      </c>
      <c r="B113" s="197" t="s">
        <v>15</v>
      </c>
      <c r="C113" s="118">
        <v>-155260</v>
      </c>
      <c r="D113" s="118">
        <v>-162091</v>
      </c>
      <c r="E113" s="118">
        <v>-180375</v>
      </c>
      <c r="F113" s="118">
        <v>-179087</v>
      </c>
      <c r="G113" s="118">
        <v>-148931</v>
      </c>
      <c r="H113" s="118">
        <v>-161929</v>
      </c>
      <c r="I113" s="118">
        <v>-159455</v>
      </c>
      <c r="J113" s="118">
        <v>-176796</v>
      </c>
      <c r="K113" s="118">
        <v>-187117</v>
      </c>
      <c r="L113" s="118">
        <v>-187551</v>
      </c>
      <c r="M113" s="118">
        <v>-191832</v>
      </c>
      <c r="N113" s="118">
        <v>-191911</v>
      </c>
      <c r="O113" s="118">
        <v>-185538</v>
      </c>
      <c r="P113" s="118">
        <v>-183732</v>
      </c>
      <c r="Q113" s="118">
        <v>-190034</v>
      </c>
      <c r="R113" s="118">
        <v>-179170</v>
      </c>
      <c r="S113" s="118">
        <v>-185118</v>
      </c>
      <c r="T113" s="118">
        <v>-217734</v>
      </c>
      <c r="U113" s="118">
        <v>-197537</v>
      </c>
      <c r="V113" s="118">
        <v>-276589</v>
      </c>
      <c r="W113" s="118">
        <v>-264644</v>
      </c>
      <c r="X113" s="118">
        <v>-264812</v>
      </c>
      <c r="Y113" s="118">
        <v>-255064</v>
      </c>
      <c r="Z113" s="124">
        <v>-234804</v>
      </c>
      <c r="AA113" s="124">
        <v>-209465.01247000002</v>
      </c>
      <c r="AB113" s="124">
        <v>-148908.98752999998</v>
      </c>
      <c r="AC113" s="124">
        <v>-86491</v>
      </c>
      <c r="AD113" s="124">
        <v>-68405</v>
      </c>
      <c r="AE113" s="117">
        <v>-67478</v>
      </c>
      <c r="AF113" s="117">
        <v>-53835</v>
      </c>
      <c r="AG113" s="117">
        <v>-57555</v>
      </c>
      <c r="AH113" s="117">
        <v>-101004</v>
      </c>
      <c r="AI113" s="117">
        <v>-263131</v>
      </c>
      <c r="AJ113" s="117">
        <v>-626703</v>
      </c>
      <c r="AK113" s="117">
        <v>-979331</v>
      </c>
    </row>
    <row r="114" spans="1:37">
      <c r="A114" s="119" t="s">
        <v>16</v>
      </c>
      <c r="B114" s="198" t="s">
        <v>17</v>
      </c>
      <c r="C114" s="120">
        <v>270580</v>
      </c>
      <c r="D114" s="120">
        <v>276245</v>
      </c>
      <c r="E114" s="120">
        <v>296062</v>
      </c>
      <c r="F114" s="120">
        <v>275397</v>
      </c>
      <c r="G114" s="120">
        <v>253686</v>
      </c>
      <c r="H114" s="120">
        <v>337035</v>
      </c>
      <c r="I114" s="120">
        <v>405667</v>
      </c>
      <c r="J114" s="120">
        <v>426259</v>
      </c>
      <c r="K114" s="120">
        <v>435421</v>
      </c>
      <c r="L114" s="120">
        <v>460518</v>
      </c>
      <c r="M114" s="120">
        <v>467189</v>
      </c>
      <c r="N114" s="120">
        <v>463024</v>
      </c>
      <c r="O114" s="120">
        <v>466815</v>
      </c>
      <c r="P114" s="120">
        <v>481475</v>
      </c>
      <c r="Q114" s="120">
        <v>503783</v>
      </c>
      <c r="R114" s="120">
        <v>474671</v>
      </c>
      <c r="S114" s="120">
        <v>449912</v>
      </c>
      <c r="T114" s="120">
        <v>495578</v>
      </c>
      <c r="U114" s="120">
        <v>507589</v>
      </c>
      <c r="V114" s="120">
        <v>653772</v>
      </c>
      <c r="W114" s="120">
        <v>770442</v>
      </c>
      <c r="X114" s="120">
        <v>794697</v>
      </c>
      <c r="Y114" s="120">
        <v>798308</v>
      </c>
      <c r="Z114" s="120">
        <v>805312</v>
      </c>
      <c r="AA114" s="120">
        <v>810491.92137</v>
      </c>
      <c r="AB114" s="120">
        <v>763280.92862999986</v>
      </c>
      <c r="AC114" s="120">
        <v>738910.75000000023</v>
      </c>
      <c r="AD114" s="120">
        <v>747386.39999999991</v>
      </c>
      <c r="AE114" s="120">
        <v>733130</v>
      </c>
      <c r="AF114" s="120">
        <v>758598</v>
      </c>
      <c r="AG114" s="120">
        <v>784983</v>
      </c>
      <c r="AH114" s="120">
        <v>864231</v>
      </c>
      <c r="AI114" s="120">
        <v>1002944</v>
      </c>
      <c r="AJ114" s="120">
        <v>1149426</v>
      </c>
      <c r="AK114" s="120">
        <v>123704</v>
      </c>
    </row>
    <row r="115" spans="1:37">
      <c r="A115" s="89"/>
      <c r="B115" s="197"/>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c r="AA115" s="117"/>
      <c r="AB115" s="117"/>
      <c r="AC115" s="117"/>
      <c r="AD115" s="117"/>
      <c r="AE115" s="117"/>
      <c r="AF115" s="117"/>
      <c r="AG115" s="117"/>
      <c r="AH115" s="117"/>
      <c r="AI115" s="117"/>
      <c r="AJ115" s="117"/>
      <c r="AK115" s="117"/>
    </row>
    <row r="116" spans="1:37">
      <c r="A116" s="89" t="s">
        <v>18</v>
      </c>
      <c r="B116" s="197" t="s">
        <v>19</v>
      </c>
      <c r="C116" s="117">
        <v>84293</v>
      </c>
      <c r="D116" s="117">
        <v>92295</v>
      </c>
      <c r="E116" s="117">
        <v>92769</v>
      </c>
      <c r="F116" s="117">
        <v>87886</v>
      </c>
      <c r="G116" s="117">
        <v>82267</v>
      </c>
      <c r="H116" s="117">
        <v>127610</v>
      </c>
      <c r="I116" s="117">
        <v>138312</v>
      </c>
      <c r="J116" s="117">
        <v>145656</v>
      </c>
      <c r="K116" s="117">
        <v>146553</v>
      </c>
      <c r="L116" s="117">
        <v>147120</v>
      </c>
      <c r="M116" s="117">
        <v>160113</v>
      </c>
      <c r="N116" s="117">
        <v>154226</v>
      </c>
      <c r="O116" s="117">
        <v>151883</v>
      </c>
      <c r="P116" s="117">
        <v>162070</v>
      </c>
      <c r="Q116" s="117">
        <v>154314</v>
      </c>
      <c r="R116" s="117">
        <v>143973</v>
      </c>
      <c r="S116" s="117">
        <v>149714</v>
      </c>
      <c r="T116" s="117">
        <v>171739</v>
      </c>
      <c r="U116" s="117">
        <v>173749</v>
      </c>
      <c r="V116" s="117">
        <v>229315</v>
      </c>
      <c r="W116" s="117">
        <v>251853</v>
      </c>
      <c r="X116" s="117">
        <v>256554</v>
      </c>
      <c r="Y116" s="117">
        <v>259542</v>
      </c>
      <c r="Z116" s="117">
        <v>292216</v>
      </c>
      <c r="AA116" s="117">
        <v>266538</v>
      </c>
      <c r="AB116" s="117">
        <v>249685</v>
      </c>
      <c r="AC116" s="117">
        <v>301050</v>
      </c>
      <c r="AD116" s="117">
        <v>314772</v>
      </c>
      <c r="AE116" s="117">
        <v>304436</v>
      </c>
      <c r="AF116" s="117">
        <v>303557</v>
      </c>
      <c r="AG116" s="117">
        <v>311808</v>
      </c>
      <c r="AH116" s="117">
        <v>364744</v>
      </c>
      <c r="AI116" s="117">
        <v>362306</v>
      </c>
      <c r="AJ116" s="117">
        <v>361414</v>
      </c>
      <c r="AK116" s="117">
        <v>350204</v>
      </c>
    </row>
    <row r="117" spans="1:37">
      <c r="A117" s="89" t="s">
        <v>20</v>
      </c>
      <c r="B117" s="197" t="s">
        <v>21</v>
      </c>
      <c r="C117" s="118">
        <v>-11741</v>
      </c>
      <c r="D117" s="118">
        <v>-11058</v>
      </c>
      <c r="E117" s="118">
        <v>-12401</v>
      </c>
      <c r="F117" s="118">
        <v>-11544</v>
      </c>
      <c r="G117" s="118">
        <v>-10405</v>
      </c>
      <c r="H117" s="118">
        <v>-16863</v>
      </c>
      <c r="I117" s="118">
        <v>-19335</v>
      </c>
      <c r="J117" s="118">
        <v>-24540</v>
      </c>
      <c r="K117" s="118">
        <v>-23516</v>
      </c>
      <c r="L117" s="118">
        <v>-25230</v>
      </c>
      <c r="M117" s="118">
        <v>-29460</v>
      </c>
      <c r="N117" s="118">
        <v>-36586</v>
      </c>
      <c r="O117" s="118">
        <v>-24058</v>
      </c>
      <c r="P117" s="118">
        <v>-37856</v>
      </c>
      <c r="Q117" s="118">
        <v>-34789</v>
      </c>
      <c r="R117" s="118">
        <v>-29558</v>
      </c>
      <c r="S117" s="118">
        <v>-29040</v>
      </c>
      <c r="T117" s="118">
        <v>-39756</v>
      </c>
      <c r="U117" s="118">
        <v>-41734</v>
      </c>
      <c r="V117" s="118">
        <v>-46597</v>
      </c>
      <c r="W117" s="118">
        <v>-45970</v>
      </c>
      <c r="X117" s="118">
        <v>-55350</v>
      </c>
      <c r="Y117" s="118">
        <v>-54019</v>
      </c>
      <c r="Z117" s="118">
        <v>-84889</v>
      </c>
      <c r="AA117" s="118">
        <v>-59778</v>
      </c>
      <c r="AB117" s="118">
        <v>-49386</v>
      </c>
      <c r="AC117" s="118">
        <v>-49814</v>
      </c>
      <c r="AD117" s="118">
        <v>-56972</v>
      </c>
      <c r="AE117" s="118">
        <v>-57150</v>
      </c>
      <c r="AF117" s="118">
        <v>-53713</v>
      </c>
      <c r="AG117" s="118">
        <v>-61209</v>
      </c>
      <c r="AH117" s="118">
        <v>-63487</v>
      </c>
      <c r="AI117" s="118">
        <v>-61622</v>
      </c>
      <c r="AJ117" s="118">
        <v>-66475</v>
      </c>
      <c r="AK117" s="118">
        <v>-70457</v>
      </c>
    </row>
    <row r="118" spans="1:37">
      <c r="A118" s="119" t="s">
        <v>22</v>
      </c>
      <c r="B118" s="198" t="s">
        <v>23</v>
      </c>
      <c r="C118" s="120">
        <v>72552</v>
      </c>
      <c r="D118" s="120">
        <v>81237</v>
      </c>
      <c r="E118" s="120">
        <v>80368</v>
      </c>
      <c r="F118" s="120">
        <v>76342</v>
      </c>
      <c r="G118" s="120">
        <v>71862</v>
      </c>
      <c r="H118" s="120">
        <v>110747</v>
      </c>
      <c r="I118" s="120">
        <v>118977</v>
      </c>
      <c r="J118" s="120">
        <v>121116</v>
      </c>
      <c r="K118" s="120">
        <v>123037</v>
      </c>
      <c r="L118" s="120">
        <v>121890</v>
      </c>
      <c r="M118" s="120">
        <v>130653</v>
      </c>
      <c r="N118" s="120">
        <v>117640</v>
      </c>
      <c r="O118" s="120">
        <v>127825</v>
      </c>
      <c r="P118" s="120">
        <v>124214</v>
      </c>
      <c r="Q118" s="120">
        <v>119525</v>
      </c>
      <c r="R118" s="120">
        <v>114415</v>
      </c>
      <c r="S118" s="120">
        <v>120674</v>
      </c>
      <c r="T118" s="120">
        <v>131983</v>
      </c>
      <c r="U118" s="120">
        <v>132015</v>
      </c>
      <c r="V118" s="120">
        <v>182718</v>
      </c>
      <c r="W118" s="120">
        <v>205883</v>
      </c>
      <c r="X118" s="120">
        <v>201204</v>
      </c>
      <c r="Y118" s="120">
        <v>205523</v>
      </c>
      <c r="Z118" s="120">
        <v>207327</v>
      </c>
      <c r="AA118" s="120">
        <v>206759.83519000001</v>
      </c>
      <c r="AB118" s="120">
        <v>200299.16480999999</v>
      </c>
      <c r="AC118" s="120">
        <v>251236</v>
      </c>
      <c r="AD118" s="120">
        <v>257800</v>
      </c>
      <c r="AE118" s="120">
        <v>247286</v>
      </c>
      <c r="AF118" s="120">
        <v>249844</v>
      </c>
      <c r="AG118" s="120">
        <v>250599</v>
      </c>
      <c r="AH118" s="120">
        <v>301257</v>
      </c>
      <c r="AI118" s="120">
        <v>300684</v>
      </c>
      <c r="AJ118" s="120">
        <v>294939</v>
      </c>
      <c r="AK118" s="120">
        <v>279747</v>
      </c>
    </row>
    <row r="119" spans="1:37">
      <c r="A119" s="89"/>
      <c r="B119" s="197"/>
      <c r="C119" s="117"/>
      <c r="D119" s="117"/>
      <c r="E119" s="117"/>
      <c r="F119" s="117"/>
      <c r="G119" s="117"/>
      <c r="H119" s="117"/>
      <c r="I119" s="117"/>
      <c r="J119" s="117"/>
      <c r="K119" s="117"/>
      <c r="L119" s="117"/>
      <c r="M119" s="117"/>
      <c r="N119" s="117"/>
      <c r="O119" s="117"/>
      <c r="P119" s="117"/>
      <c r="Q119" s="117"/>
      <c r="R119" s="117"/>
      <c r="S119" s="117"/>
      <c r="T119" s="117"/>
      <c r="U119" s="117"/>
      <c r="V119" s="117"/>
      <c r="W119" s="117"/>
      <c r="X119" s="117"/>
      <c r="Y119" s="117"/>
      <c r="Z119" s="117"/>
      <c r="AA119" s="117"/>
      <c r="AB119" s="117"/>
      <c r="AC119" s="117"/>
      <c r="AD119" s="117"/>
      <c r="AE119" s="117"/>
      <c r="AF119" s="117"/>
      <c r="AG119" s="117"/>
      <c r="AH119" s="117"/>
      <c r="AI119" s="117"/>
      <c r="AJ119" s="117"/>
      <c r="AK119" s="117"/>
    </row>
    <row r="120" spans="1:37">
      <c r="A120" s="89" t="s">
        <v>24</v>
      </c>
      <c r="B120" s="197" t="s">
        <v>25</v>
      </c>
      <c r="C120" s="117"/>
      <c r="D120" s="117">
        <v>3302</v>
      </c>
      <c r="E120" s="117"/>
      <c r="F120" s="117">
        <v>1</v>
      </c>
      <c r="G120" s="117"/>
      <c r="H120" s="117">
        <v>5230</v>
      </c>
      <c r="I120" s="117">
        <v>-836</v>
      </c>
      <c r="J120" s="117"/>
      <c r="K120" s="117"/>
      <c r="L120" s="117">
        <v>5758</v>
      </c>
      <c r="M120" s="117">
        <v>19</v>
      </c>
      <c r="N120" s="117">
        <v>24</v>
      </c>
      <c r="O120" s="117">
        <v>23</v>
      </c>
      <c r="P120" s="117">
        <v>4670</v>
      </c>
      <c r="Q120" s="117"/>
      <c r="R120" s="117">
        <v>5667</v>
      </c>
      <c r="S120" s="117">
        <v>25</v>
      </c>
      <c r="T120" s="117">
        <v>784</v>
      </c>
      <c r="U120" s="117">
        <v>3971</v>
      </c>
      <c r="V120" s="117">
        <v>80</v>
      </c>
      <c r="W120" s="117">
        <v>208</v>
      </c>
      <c r="X120" s="117">
        <v>1348</v>
      </c>
      <c r="Y120" s="117">
        <v>4451</v>
      </c>
      <c r="Z120" s="117"/>
      <c r="AA120" s="117">
        <v>1979</v>
      </c>
      <c r="AB120" s="117">
        <v>460</v>
      </c>
      <c r="AC120" s="117">
        <v>5811</v>
      </c>
      <c r="AD120" s="117">
        <v>1419</v>
      </c>
      <c r="AE120" s="117">
        <v>359</v>
      </c>
      <c r="AF120" s="117">
        <v>1096</v>
      </c>
      <c r="AG120" s="117">
        <v>5358</v>
      </c>
      <c r="AH120" s="117">
        <v>1737</v>
      </c>
      <c r="AI120" s="117">
        <v>981</v>
      </c>
      <c r="AJ120" s="117">
        <v>7161</v>
      </c>
      <c r="AK120" s="117">
        <v>2509</v>
      </c>
    </row>
    <row r="121" spans="1:37">
      <c r="A121" s="89" t="s">
        <v>26</v>
      </c>
      <c r="B121" s="197" t="s">
        <v>27</v>
      </c>
      <c r="C121" s="117">
        <v>13721</v>
      </c>
      <c r="D121" s="117">
        <v>11153</v>
      </c>
      <c r="E121" s="117">
        <v>18517</v>
      </c>
      <c r="F121" s="117">
        <v>20332</v>
      </c>
      <c r="G121" s="117">
        <v>20055</v>
      </c>
      <c r="H121" s="117">
        <v>47809</v>
      </c>
      <c r="I121" s="117">
        <v>53242</v>
      </c>
      <c r="J121" s="117">
        <v>62355</v>
      </c>
      <c r="K121" s="117">
        <v>52035</v>
      </c>
      <c r="L121" s="117">
        <v>57820</v>
      </c>
      <c r="M121" s="117">
        <v>67797</v>
      </c>
      <c r="N121" s="117">
        <v>77539</v>
      </c>
      <c r="O121" s="117">
        <v>65661</v>
      </c>
      <c r="P121" s="117">
        <v>60797</v>
      </c>
      <c r="Q121" s="117">
        <v>59654</v>
      </c>
      <c r="R121" s="117">
        <v>65296</v>
      </c>
      <c r="S121" s="117">
        <v>75412</v>
      </c>
      <c r="T121" s="117">
        <v>63178</v>
      </c>
      <c r="U121" s="117">
        <v>62506</v>
      </c>
      <c r="V121" s="117">
        <v>129677</v>
      </c>
      <c r="W121" s="117">
        <v>167997</v>
      </c>
      <c r="X121" s="117">
        <v>158035</v>
      </c>
      <c r="Y121" s="117">
        <v>175696</v>
      </c>
      <c r="Z121" s="112">
        <v>180687</v>
      </c>
      <c r="AA121" s="112">
        <v>187186</v>
      </c>
      <c r="AB121" s="112">
        <v>189619</v>
      </c>
      <c r="AC121" s="112">
        <v>157593</v>
      </c>
      <c r="AD121" s="112">
        <v>213992.09999999998</v>
      </c>
      <c r="AE121" s="112">
        <v>158065</v>
      </c>
      <c r="AF121" s="112">
        <v>173752</v>
      </c>
      <c r="AG121" s="112">
        <v>161600</v>
      </c>
      <c r="AH121" s="112">
        <v>140076</v>
      </c>
      <c r="AI121" s="112">
        <v>150834</v>
      </c>
      <c r="AJ121" s="112">
        <v>118776</v>
      </c>
      <c r="AK121" s="117">
        <v>211855</v>
      </c>
    </row>
    <row r="122" spans="1:37">
      <c r="A122" s="89" t="s">
        <v>28</v>
      </c>
      <c r="B122" s="197" t="s">
        <v>29</v>
      </c>
      <c r="C122" s="117">
        <v>3169</v>
      </c>
      <c r="D122" s="117">
        <v>2307</v>
      </c>
      <c r="E122" s="117">
        <v>-87</v>
      </c>
      <c r="F122" s="117">
        <v>19076</v>
      </c>
      <c r="G122" s="117">
        <v>23033</v>
      </c>
      <c r="H122" s="117">
        <v>12167</v>
      </c>
      <c r="I122" s="117">
        <v>105</v>
      </c>
      <c r="J122" s="117">
        <v>12447</v>
      </c>
      <c r="K122" s="117">
        <v>474</v>
      </c>
      <c r="L122" s="117">
        <v>41959</v>
      </c>
      <c r="M122" s="117">
        <v>4</v>
      </c>
      <c r="N122" s="117">
        <v>3762</v>
      </c>
      <c r="O122" s="117">
        <v>984</v>
      </c>
      <c r="P122" s="117">
        <v>20111</v>
      </c>
      <c r="Q122" s="117">
        <v>4448</v>
      </c>
      <c r="R122" s="117">
        <v>2855</v>
      </c>
      <c r="S122" s="117">
        <v>8393</v>
      </c>
      <c r="T122" s="117">
        <v>-1667</v>
      </c>
      <c r="U122" s="117">
        <v>23900</v>
      </c>
      <c r="V122" s="117">
        <v>18212</v>
      </c>
      <c r="W122" s="117">
        <v>-7637</v>
      </c>
      <c r="X122" s="117">
        <v>-12361</v>
      </c>
      <c r="Y122" s="117">
        <v>-20533</v>
      </c>
      <c r="Z122" s="112">
        <v>8695</v>
      </c>
      <c r="AA122" s="112">
        <v>-23569</v>
      </c>
      <c r="AB122" s="112">
        <v>41439</v>
      </c>
      <c r="AC122" s="112">
        <v>11015</v>
      </c>
      <c r="AD122" s="112">
        <v>196</v>
      </c>
      <c r="AE122" s="112">
        <v>32605</v>
      </c>
      <c r="AF122" s="112">
        <v>7389</v>
      </c>
      <c r="AG122" s="112">
        <v>5351</v>
      </c>
      <c r="AH122" s="112">
        <v>-50478</v>
      </c>
      <c r="AI122" s="112">
        <v>-2262</v>
      </c>
      <c r="AJ122" s="112">
        <v>32763</v>
      </c>
      <c r="AK122" s="117">
        <v>6321</v>
      </c>
    </row>
    <row r="123" spans="1:37">
      <c r="A123" s="89" t="s">
        <v>55</v>
      </c>
      <c r="B123" s="197" t="s">
        <v>31</v>
      </c>
      <c r="C123" s="117">
        <v>-135</v>
      </c>
      <c r="D123" s="117">
        <v>-21</v>
      </c>
      <c r="E123" s="117"/>
      <c r="F123" s="117"/>
      <c r="G123" s="117"/>
      <c r="H123" s="117"/>
      <c r="I123" s="117"/>
      <c r="J123" s="117"/>
      <c r="K123" s="117">
        <v>361</v>
      </c>
      <c r="L123" s="117">
        <v>-221</v>
      </c>
      <c r="M123" s="117">
        <v>116</v>
      </c>
      <c r="N123" s="117">
        <v>-333</v>
      </c>
      <c r="O123" s="117">
        <v>821</v>
      </c>
      <c r="P123" s="117">
        <v>822</v>
      </c>
      <c r="Q123" s="117">
        <v>3793</v>
      </c>
      <c r="R123" s="117">
        <v>-2132</v>
      </c>
      <c r="S123" s="117">
        <v>1516</v>
      </c>
      <c r="T123" s="117">
        <v>1307</v>
      </c>
      <c r="U123" s="117">
        <v>1789</v>
      </c>
      <c r="V123" s="117">
        <v>-14609</v>
      </c>
      <c r="W123" s="117">
        <v>1926</v>
      </c>
      <c r="X123" s="117">
        <v>-3009</v>
      </c>
      <c r="Y123" s="117">
        <v>-3559</v>
      </c>
      <c r="Z123" s="112">
        <v>257</v>
      </c>
      <c r="AA123" s="112">
        <v>-8828</v>
      </c>
      <c r="AB123" s="112">
        <v>-869</v>
      </c>
      <c r="AC123" s="112">
        <v>-2992</v>
      </c>
      <c r="AD123" s="112">
        <v>1612</v>
      </c>
      <c r="AE123" s="112">
        <v>-965</v>
      </c>
      <c r="AF123" s="112">
        <v>-17597</v>
      </c>
      <c r="AG123" s="112">
        <v>42429</v>
      </c>
      <c r="AH123" s="112">
        <v>26502</v>
      </c>
      <c r="AI123" s="112">
        <v>19716</v>
      </c>
      <c r="AJ123" s="112">
        <v>-192</v>
      </c>
      <c r="AK123" s="117">
        <v>-9145</v>
      </c>
    </row>
    <row r="124" spans="1:37">
      <c r="A124" s="364" t="s">
        <v>735</v>
      </c>
      <c r="B124" s="370" t="s">
        <v>734</v>
      </c>
      <c r="C124" s="117"/>
      <c r="D124" s="117"/>
      <c r="E124" s="117"/>
      <c r="F124" s="117"/>
      <c r="G124" s="117"/>
      <c r="H124" s="117"/>
      <c r="I124" s="117"/>
      <c r="J124" s="117"/>
      <c r="K124" s="117"/>
      <c r="L124" s="117"/>
      <c r="M124" s="117"/>
      <c r="N124" s="117"/>
      <c r="O124" s="117"/>
      <c r="P124" s="117"/>
      <c r="Q124" s="117"/>
      <c r="R124" s="117"/>
      <c r="S124" s="117"/>
      <c r="T124" s="117"/>
      <c r="U124" s="117"/>
      <c r="V124" s="117"/>
      <c r="W124" s="117"/>
      <c r="X124" s="117"/>
      <c r="Y124" s="117"/>
      <c r="Z124" s="112"/>
      <c r="AA124" s="112"/>
      <c r="AB124" s="112"/>
      <c r="AC124" s="112"/>
      <c r="AD124" s="112"/>
      <c r="AE124" s="112"/>
      <c r="AF124" s="112"/>
      <c r="AG124" s="112"/>
      <c r="AH124" s="112"/>
      <c r="AI124" s="112"/>
      <c r="AJ124" s="112">
        <v>-2379</v>
      </c>
      <c r="AK124" s="310">
        <v>-273</v>
      </c>
    </row>
    <row r="125" spans="1:37">
      <c r="A125" s="89" t="s">
        <v>32</v>
      </c>
      <c r="B125" s="197" t="s">
        <v>33</v>
      </c>
      <c r="C125" s="117">
        <v>5632</v>
      </c>
      <c r="D125" s="117">
        <v>10758</v>
      </c>
      <c r="E125" s="117">
        <v>11779</v>
      </c>
      <c r="F125" s="117">
        <v>9768</v>
      </c>
      <c r="G125" s="117">
        <v>6357</v>
      </c>
      <c r="H125" s="117">
        <v>10558</v>
      </c>
      <c r="I125" s="117">
        <v>21402</v>
      </c>
      <c r="J125" s="117">
        <v>22494</v>
      </c>
      <c r="K125" s="117">
        <v>31073</v>
      </c>
      <c r="L125" s="117">
        <v>52707</v>
      </c>
      <c r="M125" s="117">
        <v>21630</v>
      </c>
      <c r="N125" s="117">
        <v>24914</v>
      </c>
      <c r="O125" s="117">
        <v>23797</v>
      </c>
      <c r="P125" s="117">
        <v>41919</v>
      </c>
      <c r="Q125" s="117">
        <v>36603</v>
      </c>
      <c r="R125" s="117">
        <v>28963</v>
      </c>
      <c r="S125" s="117">
        <v>38683</v>
      </c>
      <c r="T125" s="117">
        <v>13990</v>
      </c>
      <c r="U125" s="117">
        <v>15768</v>
      </c>
      <c r="V125" s="117">
        <v>319337</v>
      </c>
      <c r="W125" s="117">
        <v>37219</v>
      </c>
      <c r="X125" s="117">
        <v>71632</v>
      </c>
      <c r="Y125" s="125">
        <v>30696</v>
      </c>
      <c r="Z125" s="112">
        <v>43158</v>
      </c>
      <c r="AA125" s="112">
        <v>146095</v>
      </c>
      <c r="AB125" s="112">
        <v>49372</v>
      </c>
      <c r="AC125" s="112">
        <v>43355.599999999977</v>
      </c>
      <c r="AD125" s="112">
        <v>84763.400000000023</v>
      </c>
      <c r="AE125" s="112">
        <v>51684</v>
      </c>
      <c r="AF125" s="112">
        <v>57990</v>
      </c>
      <c r="AG125" s="112">
        <v>24143</v>
      </c>
      <c r="AH125" s="112">
        <v>95878</v>
      </c>
      <c r="AI125" s="112">
        <v>73667</v>
      </c>
      <c r="AJ125" s="112">
        <v>38175</v>
      </c>
      <c r="AK125" s="117">
        <v>50290</v>
      </c>
    </row>
    <row r="126" spans="1:37" ht="25.5">
      <c r="A126" s="89" t="s">
        <v>34</v>
      </c>
      <c r="B126" s="197" t="s">
        <v>56</v>
      </c>
      <c r="C126" s="117">
        <v>-57776</v>
      </c>
      <c r="D126" s="117">
        <v>-53377</v>
      </c>
      <c r="E126" s="117">
        <v>-44230</v>
      </c>
      <c r="F126" s="117">
        <v>-155583</v>
      </c>
      <c r="G126" s="117">
        <v>-54759</v>
      </c>
      <c r="H126" s="117">
        <v>-78680</v>
      </c>
      <c r="I126" s="117">
        <v>-92533</v>
      </c>
      <c r="J126" s="117">
        <v>-75904</v>
      </c>
      <c r="K126" s="117">
        <v>-77282</v>
      </c>
      <c r="L126" s="117">
        <v>-88533</v>
      </c>
      <c r="M126" s="117">
        <v>-115922</v>
      </c>
      <c r="N126" s="117">
        <v>-117146</v>
      </c>
      <c r="O126" s="117">
        <v>-85999</v>
      </c>
      <c r="P126" s="117">
        <v>-92024</v>
      </c>
      <c r="Q126" s="117">
        <v>-87164</v>
      </c>
      <c r="R126" s="117">
        <v>-90112</v>
      </c>
      <c r="S126" s="117">
        <v>-62354</v>
      </c>
      <c r="T126" s="117">
        <v>-54989</v>
      </c>
      <c r="U126" s="117">
        <v>-101772</v>
      </c>
      <c r="V126" s="117">
        <v>-338567</v>
      </c>
      <c r="W126" s="117">
        <v>-93181</v>
      </c>
      <c r="X126" s="117">
        <v>-112353</v>
      </c>
      <c r="Y126" s="126">
        <v>-135315</v>
      </c>
      <c r="Z126" s="112">
        <v>-101041</v>
      </c>
      <c r="AA126" s="112">
        <v>-198321</v>
      </c>
      <c r="AB126" s="112">
        <v>-199912</v>
      </c>
      <c r="AC126" s="112">
        <v>-94733</v>
      </c>
      <c r="AD126" s="112">
        <v>-108533</v>
      </c>
      <c r="AE126" s="112">
        <v>-60068</v>
      </c>
      <c r="AF126" s="112">
        <v>-70946</v>
      </c>
      <c r="AG126" s="112">
        <v>-60932</v>
      </c>
      <c r="AH126" s="112">
        <v>-74239</v>
      </c>
      <c r="AI126" s="112">
        <v>-79128</v>
      </c>
      <c r="AJ126" s="112">
        <v>-85599</v>
      </c>
      <c r="AK126" s="117">
        <v>-54021</v>
      </c>
    </row>
    <row r="127" spans="1:37" ht="35.450000000000003" customHeight="1">
      <c r="A127" s="351" t="s">
        <v>600</v>
      </c>
      <c r="B127" s="203" t="s">
        <v>601</v>
      </c>
      <c r="C127" s="117"/>
      <c r="D127" s="117"/>
      <c r="E127" s="117"/>
      <c r="F127" s="117"/>
      <c r="G127" s="117"/>
      <c r="H127" s="117"/>
      <c r="I127" s="117"/>
      <c r="J127" s="117"/>
      <c r="K127" s="117"/>
      <c r="L127" s="117"/>
      <c r="M127" s="117"/>
      <c r="N127" s="117"/>
      <c r="O127" s="117"/>
      <c r="P127" s="117"/>
      <c r="Q127" s="117"/>
      <c r="R127" s="117"/>
      <c r="S127" s="117"/>
      <c r="T127" s="117"/>
      <c r="U127" s="117"/>
      <c r="V127" s="117"/>
      <c r="W127" s="117">
        <v>-665</v>
      </c>
      <c r="X127" s="117">
        <v>-95</v>
      </c>
      <c r="Y127" s="126">
        <v>-174</v>
      </c>
      <c r="Z127" s="112">
        <v>-31179</v>
      </c>
      <c r="AA127" s="117">
        <v>-11329</v>
      </c>
      <c r="AB127" s="117">
        <v>-15233</v>
      </c>
      <c r="AC127" s="117">
        <v>-39914</v>
      </c>
      <c r="AD127" s="117">
        <v>-101680</v>
      </c>
      <c r="AE127" s="112">
        <v>-71858</v>
      </c>
      <c r="AF127" s="112">
        <v>-187119</v>
      </c>
      <c r="AG127" s="112">
        <v>-201952</v>
      </c>
      <c r="AH127" s="112">
        <v>-584375</v>
      </c>
      <c r="AI127" s="112">
        <v>-83034</v>
      </c>
      <c r="AJ127" s="112">
        <v>-139703</v>
      </c>
      <c r="AK127" s="117">
        <v>-134000</v>
      </c>
    </row>
    <row r="128" spans="1:37">
      <c r="A128" s="89" t="s">
        <v>36</v>
      </c>
      <c r="B128" s="197" t="s">
        <v>37</v>
      </c>
      <c r="C128" s="117">
        <v>-224009</v>
      </c>
      <c r="D128" s="117">
        <v>-220858</v>
      </c>
      <c r="E128" s="117">
        <v>-235847</v>
      </c>
      <c r="F128" s="117">
        <v>-249811</v>
      </c>
      <c r="G128" s="117">
        <v>-259802</v>
      </c>
      <c r="H128" s="117">
        <v>-372971</v>
      </c>
      <c r="I128" s="117">
        <v>-389392</v>
      </c>
      <c r="J128" s="117">
        <v>-547118</v>
      </c>
      <c r="K128" s="117">
        <v>-410220</v>
      </c>
      <c r="L128" s="117">
        <v>-445891</v>
      </c>
      <c r="M128" s="117">
        <v>-408780</v>
      </c>
      <c r="N128" s="117">
        <v>-409465</v>
      </c>
      <c r="O128" s="117">
        <v>-388959</v>
      </c>
      <c r="P128" s="117">
        <v>-384193</v>
      </c>
      <c r="Q128" s="117">
        <v>-346838</v>
      </c>
      <c r="R128" s="117">
        <v>-386876</v>
      </c>
      <c r="S128" s="117">
        <v>-380088</v>
      </c>
      <c r="T128" s="117">
        <v>-393209</v>
      </c>
      <c r="U128" s="117">
        <v>-361404</v>
      </c>
      <c r="V128" s="117">
        <v>-724971</v>
      </c>
      <c r="W128" s="117">
        <v>-638078</v>
      </c>
      <c r="X128" s="117">
        <v>-594822</v>
      </c>
      <c r="Y128" s="125">
        <v>-585234</v>
      </c>
      <c r="Z128" s="112">
        <v>-649803</v>
      </c>
      <c r="AA128" s="112">
        <v>-649545.66330000001</v>
      </c>
      <c r="AB128" s="112">
        <v>-480881.33669999999</v>
      </c>
      <c r="AC128" s="112">
        <v>-479852.19999999995</v>
      </c>
      <c r="AD128" s="112">
        <v>-527325.80000000005</v>
      </c>
      <c r="AE128" s="112">
        <v>-567068.80000000005</v>
      </c>
      <c r="AF128" s="112">
        <v>-474430.19999999995</v>
      </c>
      <c r="AG128" s="112">
        <v>-501231</v>
      </c>
      <c r="AH128" s="112">
        <v>-601246</v>
      </c>
      <c r="AI128" s="112">
        <v>-675606</v>
      </c>
      <c r="AJ128" s="112">
        <v>-743909</v>
      </c>
      <c r="AK128" s="117">
        <v>-556811</v>
      </c>
    </row>
    <row r="129" spans="1:37">
      <c r="A129" s="89" t="s">
        <v>38</v>
      </c>
      <c r="B129" s="197" t="s">
        <v>39</v>
      </c>
      <c r="C129" s="117">
        <v>-24608</v>
      </c>
      <c r="D129" s="117">
        <v>-25227</v>
      </c>
      <c r="E129" s="117">
        <v>-24369</v>
      </c>
      <c r="F129" s="117">
        <v>-26791</v>
      </c>
      <c r="G129" s="117">
        <v>-27317</v>
      </c>
      <c r="H129" s="117">
        <v>-35794</v>
      </c>
      <c r="I129" s="117">
        <v>-41722</v>
      </c>
      <c r="J129" s="117">
        <v>-43624</v>
      </c>
      <c r="K129" s="117">
        <v>-43087</v>
      </c>
      <c r="L129" s="117">
        <v>-53299</v>
      </c>
      <c r="M129" s="117">
        <v>-52443</v>
      </c>
      <c r="N129" s="117">
        <v>-57768</v>
      </c>
      <c r="O129" s="117">
        <v>-47891</v>
      </c>
      <c r="P129" s="117">
        <v>-44093</v>
      </c>
      <c r="Q129" s="117">
        <v>-38516</v>
      </c>
      <c r="R129" s="117">
        <v>-43564</v>
      </c>
      <c r="S129" s="117">
        <v>-40933</v>
      </c>
      <c r="T129" s="117">
        <v>-41729</v>
      </c>
      <c r="U129" s="117">
        <v>-41564</v>
      </c>
      <c r="V129" s="117">
        <v>-65488</v>
      </c>
      <c r="W129" s="117">
        <v>-105472</v>
      </c>
      <c r="X129" s="117">
        <v>-115755</v>
      </c>
      <c r="Y129" s="125">
        <v>-131016</v>
      </c>
      <c r="Z129" s="112">
        <v>-101904</v>
      </c>
      <c r="AA129" s="112">
        <v>-89592.373359999998</v>
      </c>
      <c r="AB129" s="112">
        <v>-89959.626640000002</v>
      </c>
      <c r="AC129" s="112">
        <v>-90982</v>
      </c>
      <c r="AD129" s="112">
        <v>-97424</v>
      </c>
      <c r="AE129" s="112">
        <v>-98104.200000000012</v>
      </c>
      <c r="AF129" s="112">
        <v>-100093.79999999999</v>
      </c>
      <c r="AG129" s="112">
        <v>-97448</v>
      </c>
      <c r="AH129" s="112">
        <v>-103907</v>
      </c>
      <c r="AI129" s="112">
        <v>-99236</v>
      </c>
      <c r="AJ129" s="112">
        <v>-107239</v>
      </c>
      <c r="AK129" s="117">
        <v>-101853</v>
      </c>
    </row>
    <row r="130" spans="1:37">
      <c r="A130" s="89" t="s">
        <v>40</v>
      </c>
      <c r="B130" s="197" t="s">
        <v>602</v>
      </c>
      <c r="C130" s="121">
        <v>-5316</v>
      </c>
      <c r="D130" s="121">
        <v>-5506</v>
      </c>
      <c r="E130" s="121">
        <v>-11281</v>
      </c>
      <c r="F130" s="121">
        <v>-15290</v>
      </c>
      <c r="G130" s="121">
        <v>-11526</v>
      </c>
      <c r="H130" s="121">
        <v>-32161</v>
      </c>
      <c r="I130" s="121">
        <v>-18681</v>
      </c>
      <c r="J130" s="121">
        <v>-30091</v>
      </c>
      <c r="K130" s="121">
        <v>-22760</v>
      </c>
      <c r="L130" s="121">
        <v>-36749</v>
      </c>
      <c r="M130" s="121">
        <v>-23443</v>
      </c>
      <c r="N130" s="121">
        <v>-33639</v>
      </c>
      <c r="O130" s="121">
        <v>-31547</v>
      </c>
      <c r="P130" s="121">
        <v>-33549</v>
      </c>
      <c r="Q130" s="121">
        <v>-36921</v>
      </c>
      <c r="R130" s="121">
        <v>-39478</v>
      </c>
      <c r="S130" s="121">
        <v>-40011</v>
      </c>
      <c r="T130" s="121">
        <v>-16914</v>
      </c>
      <c r="U130" s="121">
        <v>-19846</v>
      </c>
      <c r="V130" s="121">
        <v>-70636</v>
      </c>
      <c r="W130" s="121">
        <v>-30558</v>
      </c>
      <c r="X130" s="121">
        <v>-34305</v>
      </c>
      <c r="Y130" s="128">
        <v>-99861</v>
      </c>
      <c r="Z130" s="127">
        <v>-108647</v>
      </c>
      <c r="AA130" s="127">
        <v>-110833</v>
      </c>
      <c r="AB130" s="127">
        <v>-53989</v>
      </c>
      <c r="AC130" s="127">
        <v>-83255</v>
      </c>
      <c r="AD130" s="127">
        <v>-123043</v>
      </c>
      <c r="AE130" s="127">
        <v>-70836</v>
      </c>
      <c r="AF130" s="127">
        <v>-81064</v>
      </c>
      <c r="AG130" s="127">
        <v>-58836</v>
      </c>
      <c r="AH130" s="127">
        <v>-86909</v>
      </c>
      <c r="AI130" s="127">
        <v>-78765</v>
      </c>
      <c r="AJ130" s="127">
        <v>-71940</v>
      </c>
      <c r="AK130" s="121">
        <v>-67249</v>
      </c>
    </row>
    <row r="131" spans="1:37">
      <c r="A131" s="119" t="s">
        <v>41</v>
      </c>
      <c r="B131" s="198" t="s">
        <v>42</v>
      </c>
      <c r="C131" s="120">
        <v>53810</v>
      </c>
      <c r="D131" s="120">
        <v>80013</v>
      </c>
      <c r="E131" s="120">
        <v>90912</v>
      </c>
      <c r="F131" s="120">
        <v>-46559</v>
      </c>
      <c r="G131" s="120">
        <v>21589</v>
      </c>
      <c r="H131" s="120">
        <v>3940</v>
      </c>
      <c r="I131" s="120">
        <v>56229</v>
      </c>
      <c r="J131" s="120">
        <v>-52066</v>
      </c>
      <c r="K131" s="120">
        <v>89052</v>
      </c>
      <c r="L131" s="120">
        <v>115959</v>
      </c>
      <c r="M131" s="120">
        <v>86820</v>
      </c>
      <c r="N131" s="120">
        <v>68552</v>
      </c>
      <c r="O131" s="120">
        <v>131530</v>
      </c>
      <c r="P131" s="120">
        <v>180149</v>
      </c>
      <c r="Q131" s="120">
        <v>218367</v>
      </c>
      <c r="R131" s="120">
        <v>129705</v>
      </c>
      <c r="S131" s="120">
        <v>171229</v>
      </c>
      <c r="T131" s="120">
        <v>198312</v>
      </c>
      <c r="U131" s="120">
        <v>222952</v>
      </c>
      <c r="V131" s="120">
        <v>89525</v>
      </c>
      <c r="W131" s="120">
        <v>308084</v>
      </c>
      <c r="X131" s="120">
        <v>354216</v>
      </c>
      <c r="Y131" s="120">
        <v>238982</v>
      </c>
      <c r="Z131" s="120">
        <v>252862</v>
      </c>
      <c r="AA131" s="120">
        <v>260493.59590000001</v>
      </c>
      <c r="AB131" s="120">
        <v>403626.25409999985</v>
      </c>
      <c r="AC131" s="120">
        <v>416193.15000000014</v>
      </c>
      <c r="AD131" s="120">
        <v>349163.10000000009</v>
      </c>
      <c r="AE131" s="120">
        <v>354229.41000000003</v>
      </c>
      <c r="AF131" s="120">
        <v>317418.58999999997</v>
      </c>
      <c r="AG131" s="120">
        <v>354064</v>
      </c>
      <c r="AH131" s="120">
        <v>-71473</v>
      </c>
      <c r="AI131" s="120">
        <v>530795</v>
      </c>
      <c r="AJ131" s="120">
        <v>490279</v>
      </c>
      <c r="AK131" s="120">
        <v>-248926</v>
      </c>
    </row>
    <row r="132" spans="1:37">
      <c r="A132" s="89" t="s">
        <v>381</v>
      </c>
      <c r="B132" s="197" t="s">
        <v>382</v>
      </c>
      <c r="C132" s="117"/>
      <c r="D132" s="117"/>
      <c r="E132" s="117"/>
      <c r="F132" s="117"/>
      <c r="G132" s="117"/>
      <c r="H132" s="117"/>
      <c r="I132" s="117"/>
      <c r="J132" s="117"/>
      <c r="K132" s="117">
        <v>-31735</v>
      </c>
      <c r="L132" s="117">
        <v>-50810</v>
      </c>
      <c r="M132" s="117">
        <v>-51203</v>
      </c>
      <c r="N132" s="117">
        <v>-52128</v>
      </c>
      <c r="O132" s="117">
        <v>-52075</v>
      </c>
      <c r="P132" s="117">
        <v>-51480</v>
      </c>
      <c r="Q132" s="117">
        <v>-51053</v>
      </c>
      <c r="R132" s="117">
        <v>-51258</v>
      </c>
      <c r="S132" s="117">
        <v>-50035</v>
      </c>
      <c r="T132" s="117">
        <v>-49836</v>
      </c>
      <c r="U132" s="117">
        <v>-48472</v>
      </c>
      <c r="V132" s="117">
        <v>-64779</v>
      </c>
      <c r="W132" s="117">
        <v>-70345</v>
      </c>
      <c r="X132" s="117">
        <v>-70982</v>
      </c>
      <c r="Y132" s="117">
        <v>-69457</v>
      </c>
      <c r="Z132" s="117">
        <v>-70405</v>
      </c>
      <c r="AA132" s="117">
        <v>-70640.801999999996</v>
      </c>
      <c r="AB132" s="117">
        <v>-80182.198000000004</v>
      </c>
      <c r="AC132" s="117">
        <v>-83625</v>
      </c>
      <c r="AD132" s="117">
        <v>-84461</v>
      </c>
      <c r="AE132" s="117">
        <v>-78397</v>
      </c>
      <c r="AF132" s="117">
        <v>-83546</v>
      </c>
      <c r="AG132" s="117">
        <v>-85433</v>
      </c>
      <c r="AH132" s="117">
        <v>-90734</v>
      </c>
      <c r="AI132" s="117">
        <v>-95853</v>
      </c>
      <c r="AJ132" s="117">
        <v>-106915</v>
      </c>
      <c r="AK132" s="117">
        <v>-112066</v>
      </c>
    </row>
    <row r="133" spans="1:37">
      <c r="A133" s="89" t="s">
        <v>43</v>
      </c>
      <c r="B133" s="197" t="s">
        <v>44</v>
      </c>
      <c r="C133" s="121">
        <v>1254</v>
      </c>
      <c r="D133" s="121">
        <v>842</v>
      </c>
      <c r="E133" s="121">
        <v>-2096</v>
      </c>
      <c r="F133" s="121"/>
      <c r="G133" s="121"/>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1"/>
      <c r="AI133" s="121"/>
      <c r="AJ133" s="121"/>
      <c r="AK133" s="121"/>
    </row>
    <row r="134" spans="1:37">
      <c r="A134" s="151" t="s">
        <v>45</v>
      </c>
      <c r="B134" s="199" t="s">
        <v>46</v>
      </c>
      <c r="C134" s="152">
        <v>55064</v>
      </c>
      <c r="D134" s="152">
        <v>80855</v>
      </c>
      <c r="E134" s="152">
        <v>88816</v>
      </c>
      <c r="F134" s="152">
        <v>-46559</v>
      </c>
      <c r="G134" s="152">
        <v>21589</v>
      </c>
      <c r="H134" s="152">
        <v>3940</v>
      </c>
      <c r="I134" s="152">
        <v>56229</v>
      </c>
      <c r="J134" s="152">
        <v>-52066</v>
      </c>
      <c r="K134" s="152">
        <v>57317</v>
      </c>
      <c r="L134" s="152">
        <v>65149</v>
      </c>
      <c r="M134" s="152">
        <v>35617</v>
      </c>
      <c r="N134" s="152">
        <v>16424</v>
      </c>
      <c r="O134" s="152">
        <v>79455</v>
      </c>
      <c r="P134" s="152">
        <v>128669</v>
      </c>
      <c r="Q134" s="152">
        <v>167314</v>
      </c>
      <c r="R134" s="152">
        <v>78447</v>
      </c>
      <c r="S134" s="152">
        <v>121194</v>
      </c>
      <c r="T134" s="152">
        <v>148476</v>
      </c>
      <c r="U134" s="152">
        <v>174480</v>
      </c>
      <c r="V134" s="152">
        <v>24746</v>
      </c>
      <c r="W134" s="152">
        <v>237739</v>
      </c>
      <c r="X134" s="152">
        <v>283234</v>
      </c>
      <c r="Y134" s="152">
        <v>169525</v>
      </c>
      <c r="Z134" s="152">
        <v>182457</v>
      </c>
      <c r="AA134" s="152">
        <v>189852.79390000002</v>
      </c>
      <c r="AB134" s="152">
        <v>323444.05609999981</v>
      </c>
      <c r="AC134" s="152">
        <v>332568.15000000014</v>
      </c>
      <c r="AD134" s="152">
        <v>264702.10000000009</v>
      </c>
      <c r="AE134" s="152">
        <v>275832.41000000003</v>
      </c>
      <c r="AF134" s="152">
        <v>233872.58999999997</v>
      </c>
      <c r="AG134" s="152">
        <v>268631</v>
      </c>
      <c r="AH134" s="152">
        <v>-162207</v>
      </c>
      <c r="AI134" s="152">
        <v>434942</v>
      </c>
      <c r="AJ134" s="152">
        <v>383364</v>
      </c>
      <c r="AK134" s="152">
        <v>-360992</v>
      </c>
    </row>
    <row r="135" spans="1:37" ht="15" thickBot="1">
      <c r="A135" s="89" t="s">
        <v>47</v>
      </c>
      <c r="B135" s="197" t="s">
        <v>48</v>
      </c>
      <c r="C135" s="122">
        <v>-10426</v>
      </c>
      <c r="D135" s="122">
        <v>-16995</v>
      </c>
      <c r="E135" s="122">
        <v>-20050</v>
      </c>
      <c r="F135" s="122">
        <v>7326</v>
      </c>
      <c r="G135" s="122">
        <v>-7073</v>
      </c>
      <c r="H135" s="122">
        <v>-653</v>
      </c>
      <c r="I135" s="122">
        <v>-15813</v>
      </c>
      <c r="J135" s="122">
        <v>7140</v>
      </c>
      <c r="K135" s="122">
        <v>-26052</v>
      </c>
      <c r="L135" s="122">
        <v>-31776</v>
      </c>
      <c r="M135" s="122">
        <v>-25399</v>
      </c>
      <c r="N135" s="122">
        <v>-14420</v>
      </c>
      <c r="O135" s="122">
        <v>-39892</v>
      </c>
      <c r="P135" s="122">
        <v>-47453</v>
      </c>
      <c r="Q135" s="122">
        <v>-57524</v>
      </c>
      <c r="R135" s="122">
        <v>-29309</v>
      </c>
      <c r="S135" s="122">
        <v>-35736</v>
      </c>
      <c r="T135" s="122">
        <v>-45333</v>
      </c>
      <c r="U135" s="122">
        <v>-43582</v>
      </c>
      <c r="V135" s="122">
        <v>16133</v>
      </c>
      <c r="W135" s="122">
        <v>-76138</v>
      </c>
      <c r="X135" s="122">
        <v>-66174</v>
      </c>
      <c r="Y135" s="122">
        <v>-54763</v>
      </c>
      <c r="Z135" s="122">
        <v>-61186</v>
      </c>
      <c r="AA135" s="122">
        <v>-74772.27</v>
      </c>
      <c r="AB135" s="122">
        <v>-104397.73</v>
      </c>
      <c r="AC135" s="122">
        <v>-101066</v>
      </c>
      <c r="AD135" s="122">
        <v>-97236</v>
      </c>
      <c r="AE135" s="122">
        <v>-111846.20000000001</v>
      </c>
      <c r="AF135" s="122">
        <v>-101915.79999999999</v>
      </c>
      <c r="AG135" s="122">
        <v>-114772</v>
      </c>
      <c r="AH135" s="122">
        <v>-111297</v>
      </c>
      <c r="AI135" s="122">
        <v>-157201</v>
      </c>
      <c r="AJ135" s="122">
        <v>-125696</v>
      </c>
      <c r="AK135" s="122">
        <v>14395</v>
      </c>
    </row>
    <row r="136" spans="1:37" ht="15" thickTop="1">
      <c r="A136" s="151" t="s">
        <v>49</v>
      </c>
      <c r="B136" s="199" t="s">
        <v>50</v>
      </c>
      <c r="C136" s="152">
        <v>44638</v>
      </c>
      <c r="D136" s="152">
        <v>63860</v>
      </c>
      <c r="E136" s="152">
        <v>68766</v>
      </c>
      <c r="F136" s="152">
        <v>-39233</v>
      </c>
      <c r="G136" s="152">
        <v>14516</v>
      </c>
      <c r="H136" s="152">
        <v>3287</v>
      </c>
      <c r="I136" s="152">
        <v>40416</v>
      </c>
      <c r="J136" s="152">
        <v>-44926</v>
      </c>
      <c r="K136" s="152">
        <v>31265</v>
      </c>
      <c r="L136" s="152">
        <v>33373</v>
      </c>
      <c r="M136" s="152">
        <v>10218</v>
      </c>
      <c r="N136" s="152">
        <v>2004</v>
      </c>
      <c r="O136" s="152">
        <v>39563</v>
      </c>
      <c r="P136" s="152">
        <v>81216</v>
      </c>
      <c r="Q136" s="152">
        <v>109790</v>
      </c>
      <c r="R136" s="152">
        <v>49138</v>
      </c>
      <c r="S136" s="152">
        <v>85458</v>
      </c>
      <c r="T136" s="152">
        <v>103143</v>
      </c>
      <c r="U136" s="152">
        <v>130898</v>
      </c>
      <c r="V136" s="152">
        <v>40879</v>
      </c>
      <c r="W136" s="152">
        <v>161601</v>
      </c>
      <c r="X136" s="152">
        <v>217060</v>
      </c>
      <c r="Y136" s="152">
        <v>114762</v>
      </c>
      <c r="Z136" s="152">
        <v>121271</v>
      </c>
      <c r="AA136" s="152">
        <v>115080.5239</v>
      </c>
      <c r="AB136" s="152">
        <v>219046.32609999986</v>
      </c>
      <c r="AC136" s="152">
        <v>231502.15000000014</v>
      </c>
      <c r="AD136" s="152">
        <v>167466.10000000009</v>
      </c>
      <c r="AE136" s="152">
        <v>163986.21000000002</v>
      </c>
      <c r="AF136" s="152">
        <v>131956.78999999998</v>
      </c>
      <c r="AG136" s="152">
        <v>153859</v>
      </c>
      <c r="AH136" s="152">
        <v>-273504</v>
      </c>
      <c r="AI136" s="152">
        <v>277741</v>
      </c>
      <c r="AJ136" s="152">
        <v>257668</v>
      </c>
      <c r="AK136" s="152">
        <v>-346597</v>
      </c>
    </row>
    <row r="137" spans="1:37">
      <c r="A137" s="123" t="s">
        <v>51</v>
      </c>
      <c r="B137" s="197" t="s">
        <v>52</v>
      </c>
      <c r="C137" s="117">
        <v>44638</v>
      </c>
      <c r="D137" s="117">
        <v>63860</v>
      </c>
      <c r="E137" s="117">
        <v>68766</v>
      </c>
      <c r="F137" s="117">
        <v>-39233</v>
      </c>
      <c r="G137" s="117">
        <v>14516</v>
      </c>
      <c r="H137" s="117">
        <v>3287</v>
      </c>
      <c r="I137" s="117">
        <v>40416</v>
      </c>
      <c r="J137" s="117">
        <v>-44926</v>
      </c>
      <c r="K137" s="117">
        <v>31265</v>
      </c>
      <c r="L137" s="117">
        <v>33373</v>
      </c>
      <c r="M137" s="117">
        <v>10218</v>
      </c>
      <c r="N137" s="117">
        <v>2004</v>
      </c>
      <c r="O137" s="117">
        <v>39563</v>
      </c>
      <c r="P137" s="117">
        <v>81216</v>
      </c>
      <c r="Q137" s="117">
        <v>109790</v>
      </c>
      <c r="R137" s="117">
        <v>49138</v>
      </c>
      <c r="S137" s="117">
        <v>85458</v>
      </c>
      <c r="T137" s="117">
        <v>103143</v>
      </c>
      <c r="U137" s="117">
        <v>130898</v>
      </c>
      <c r="V137" s="117">
        <v>40879</v>
      </c>
      <c r="W137" s="117">
        <v>161601</v>
      </c>
      <c r="X137" s="117">
        <v>217060</v>
      </c>
      <c r="Y137" s="117">
        <v>114762</v>
      </c>
      <c r="Z137" s="117">
        <v>121271</v>
      </c>
      <c r="AA137" s="117">
        <v>115080.5239</v>
      </c>
      <c r="AB137" s="117">
        <v>219046.32609999986</v>
      </c>
      <c r="AC137" s="117">
        <v>231502.15000000014</v>
      </c>
      <c r="AD137" s="117">
        <v>167466.10000000009</v>
      </c>
      <c r="AE137" s="117">
        <v>163986.21000000002</v>
      </c>
      <c r="AF137" s="117">
        <v>131956.78999999998</v>
      </c>
      <c r="AG137" s="117">
        <v>153859</v>
      </c>
      <c r="AH137" s="117">
        <v>-273504</v>
      </c>
      <c r="AI137" s="117">
        <v>277741</v>
      </c>
      <c r="AJ137" s="117">
        <v>257668</v>
      </c>
      <c r="AK137" s="117">
        <v>-346597</v>
      </c>
    </row>
    <row r="138" spans="1:37" ht="25.5">
      <c r="A138" s="119" t="s">
        <v>363</v>
      </c>
      <c r="B138" s="198" t="s">
        <v>362</v>
      </c>
      <c r="C138" s="153">
        <v>0.87</v>
      </c>
      <c r="D138" s="153">
        <v>1.23</v>
      </c>
      <c r="E138" s="153">
        <v>1.22</v>
      </c>
      <c r="F138" s="153">
        <v>-0.69885756658269138</v>
      </c>
      <c r="G138" s="153">
        <v>0.26</v>
      </c>
      <c r="H138" s="153">
        <v>0.04</v>
      </c>
      <c r="I138" s="153">
        <v>0.48</v>
      </c>
      <c r="J138" s="153">
        <v>-0.63000000000000012</v>
      </c>
      <c r="K138" s="153">
        <v>0.37</v>
      </c>
      <c r="L138" s="153">
        <v>0.4</v>
      </c>
      <c r="M138" s="153">
        <v>0.12</v>
      </c>
      <c r="N138" s="153">
        <v>2.0000000000000018E-2</v>
      </c>
      <c r="O138" s="153">
        <v>0.47</v>
      </c>
      <c r="P138" s="153">
        <v>0.96377744080787564</v>
      </c>
      <c r="Q138" s="153">
        <v>1.2962225591921244</v>
      </c>
      <c r="R138" s="153">
        <v>0.58999999999999986</v>
      </c>
      <c r="S138" s="153">
        <v>1.01</v>
      </c>
      <c r="T138" s="153">
        <v>1.22</v>
      </c>
      <c r="U138" s="153">
        <v>1.35</v>
      </c>
      <c r="V138" s="153">
        <v>0.31168820088759092</v>
      </c>
      <c r="W138" s="153">
        <v>1.0962053899350896</v>
      </c>
      <c r="X138" s="153">
        <v>1.4723946100649103</v>
      </c>
      <c r="Y138" s="153">
        <v>0.78140000000000009</v>
      </c>
      <c r="Z138" s="153">
        <v>0.81999999999999984</v>
      </c>
      <c r="AA138" s="159">
        <v>0.8</v>
      </c>
      <c r="AB138" s="159">
        <v>1.4858766369456049</v>
      </c>
      <c r="AC138" s="159">
        <v>1.570369347033195</v>
      </c>
      <c r="AD138" s="159">
        <v>1.1359878519797584</v>
      </c>
      <c r="AE138" s="159">
        <v>1.1116293652695697</v>
      </c>
      <c r="AF138" s="159">
        <v>0.89450840232669493</v>
      </c>
      <c r="AG138" s="159">
        <v>1.042979056049961</v>
      </c>
      <c r="AH138" s="159">
        <v>-1.8540283229833066</v>
      </c>
      <c r="AI138" s="159">
        <v>1.8827500894089542</v>
      </c>
      <c r="AJ138" s="159">
        <v>1.7466792804729092</v>
      </c>
      <c r="AK138" s="361">
        <v>-2.3495109931154392</v>
      </c>
    </row>
    <row r="140" spans="1:37">
      <c r="T140" s="350"/>
      <c r="U140" s="311"/>
      <c r="V140" s="311"/>
      <c r="W140" s="311"/>
      <c r="X140" s="311"/>
    </row>
    <row r="141" spans="1:37">
      <c r="A141" s="345" t="s">
        <v>603</v>
      </c>
      <c r="T141" s="350"/>
      <c r="U141" s="311"/>
      <c r="V141" s="311"/>
      <c r="W141" s="311"/>
      <c r="X141" s="311"/>
    </row>
    <row r="142" spans="1:37">
      <c r="A142" s="345" t="s">
        <v>604</v>
      </c>
      <c r="T142" s="311"/>
    </row>
    <row r="143" spans="1:37">
      <c r="A143" s="363"/>
      <c r="T143" s="311"/>
    </row>
    <row r="144" spans="1:37">
      <c r="A144" s="345" t="s">
        <v>692</v>
      </c>
      <c r="T144" s="311"/>
    </row>
    <row r="145" spans="1:1">
      <c r="A145" s="345" t="s">
        <v>688</v>
      </c>
    </row>
  </sheetData>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55" orientation="landscape" r:id="rId1"/>
  <ignoredErrors>
    <ignoredError sqref="AB8 AB12 AB25 AB28 AB30" formula="1"/>
    <ignoredError sqref="AA5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rgb="FFB2E0B4"/>
    <pageSetUpPr fitToPage="1"/>
  </sheetPr>
  <dimension ref="A1:AR85"/>
  <sheetViews>
    <sheetView showGridLines="0" zoomScale="85" zoomScaleNormal="85" workbookViewId="0">
      <pane xSplit="2" topLeftCell="C1" activePane="topRight" state="frozen"/>
      <selection pane="topRight" activeCell="C4" sqref="C4"/>
    </sheetView>
  </sheetViews>
  <sheetFormatPr defaultColWidth="10.28515625" defaultRowHeight="14.25" outlineLevelCol="1"/>
  <cols>
    <col min="1" max="1" width="55.5703125" style="2" customWidth="1"/>
    <col min="2" max="2" width="52.7109375" style="2" customWidth="1" outlineLevel="1"/>
    <col min="3" max="37" width="12.140625" style="2" customWidth="1"/>
    <col min="38" max="38" width="11.28515625" style="2" bestFit="1" customWidth="1"/>
    <col min="39" max="39" width="11.28515625" style="2" customWidth="1"/>
    <col min="40" max="40" width="1.7109375" style="2" customWidth="1"/>
    <col min="41" max="41" width="11.140625" style="2" customWidth="1"/>
    <col min="42" max="42" width="11.28515625" style="2" customWidth="1"/>
    <col min="43" max="16384" width="10.28515625" style="2"/>
  </cols>
  <sheetData>
    <row r="1" spans="1:44" s="1" customFormat="1">
      <c r="A1" s="43" t="s">
        <v>0</v>
      </c>
      <c r="B1" s="43" t="s">
        <v>1</v>
      </c>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2"/>
      <c r="AL1" s="2"/>
      <c r="AM1" s="2"/>
      <c r="AN1" s="2"/>
      <c r="AO1" s="2"/>
      <c r="AP1" s="2"/>
      <c r="AQ1" s="2"/>
      <c r="AR1" s="2"/>
    </row>
    <row r="2" spans="1:44">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row>
    <row r="3" spans="1:44">
      <c r="A3" s="13" t="s">
        <v>2</v>
      </c>
      <c r="B3" s="13" t="s">
        <v>3</v>
      </c>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row>
    <row r="4" spans="1:44" ht="30.2" customHeight="1">
      <c r="A4" s="15" t="s">
        <v>57</v>
      </c>
      <c r="B4" s="15" t="s">
        <v>58</v>
      </c>
      <c r="C4" s="8">
        <v>44834</v>
      </c>
      <c r="D4" s="8">
        <v>44742</v>
      </c>
      <c r="E4" s="8">
        <v>44651</v>
      </c>
      <c r="F4" s="8">
        <v>44561</v>
      </c>
      <c r="G4" s="8">
        <v>44469</v>
      </c>
      <c r="H4" s="8">
        <v>44377</v>
      </c>
      <c r="I4" s="8">
        <v>44286</v>
      </c>
      <c r="J4" s="8">
        <v>44196</v>
      </c>
      <c r="K4" s="8">
        <v>44104</v>
      </c>
      <c r="L4" s="8">
        <v>44012</v>
      </c>
      <c r="M4" s="8">
        <v>43921</v>
      </c>
      <c r="N4" s="8">
        <v>43830</v>
      </c>
      <c r="O4" s="8">
        <v>43738</v>
      </c>
      <c r="P4" s="8">
        <v>43646</v>
      </c>
      <c r="Q4" s="8">
        <v>43555</v>
      </c>
      <c r="R4" s="8">
        <v>43465</v>
      </c>
      <c r="S4" s="8">
        <v>43373</v>
      </c>
      <c r="T4" s="8">
        <v>43281</v>
      </c>
      <c r="U4" s="8" t="s">
        <v>428</v>
      </c>
      <c r="V4" s="8" t="s">
        <v>426</v>
      </c>
      <c r="W4" s="8" t="s">
        <v>422</v>
      </c>
      <c r="X4" s="8" t="s">
        <v>418</v>
      </c>
      <c r="Y4" s="8" t="s">
        <v>416</v>
      </c>
      <c r="Z4" s="8" t="s">
        <v>414</v>
      </c>
      <c r="AA4" s="8" t="s">
        <v>407</v>
      </c>
      <c r="AB4" s="8" t="s">
        <v>397</v>
      </c>
      <c r="AC4" s="8" t="s">
        <v>380</v>
      </c>
      <c r="AD4" s="8" t="s">
        <v>360</v>
      </c>
      <c r="AE4" s="8" t="s">
        <v>349</v>
      </c>
      <c r="AF4" s="8" t="s">
        <v>6</v>
      </c>
      <c r="AG4" s="8" t="s">
        <v>7</v>
      </c>
      <c r="AH4" s="8" t="s">
        <v>8</v>
      </c>
      <c r="AI4" s="8" t="s">
        <v>9</v>
      </c>
      <c r="AJ4" s="8" t="s">
        <v>10</v>
      </c>
      <c r="AK4" s="8" t="s">
        <v>11</v>
      </c>
    </row>
    <row r="5" spans="1:44">
      <c r="A5" s="18"/>
      <c r="B5" s="265"/>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row>
    <row r="6" spans="1:44" ht="15" thickBot="1">
      <c r="A6" s="19" t="s">
        <v>59</v>
      </c>
      <c r="B6" s="263" t="s">
        <v>50</v>
      </c>
      <c r="C6" s="97">
        <v>188812</v>
      </c>
      <c r="D6" s="97">
        <v>535409</v>
      </c>
      <c r="E6" s="97">
        <v>277741</v>
      </c>
      <c r="F6" s="97">
        <v>176298</v>
      </c>
      <c r="G6" s="97">
        <v>449802</v>
      </c>
      <c r="H6" s="97">
        <v>295943</v>
      </c>
      <c r="I6" s="97">
        <v>163986.21000000002</v>
      </c>
      <c r="J6" s="97">
        <v>733095.10000000009</v>
      </c>
      <c r="K6" s="97">
        <v>565629</v>
      </c>
      <c r="L6" s="97">
        <v>334126.84999999986</v>
      </c>
      <c r="M6" s="97">
        <v>115081.01989999997</v>
      </c>
      <c r="N6" s="97">
        <v>614694</v>
      </c>
      <c r="O6" s="97">
        <v>493423</v>
      </c>
      <c r="P6" s="97">
        <v>378661</v>
      </c>
      <c r="Q6" s="97">
        <v>161601</v>
      </c>
      <c r="R6" s="97">
        <v>360378</v>
      </c>
      <c r="S6" s="97">
        <v>319499</v>
      </c>
      <c r="T6" s="97">
        <v>188601</v>
      </c>
      <c r="U6" s="97">
        <v>85458</v>
      </c>
      <c r="V6" s="97">
        <v>279707</v>
      </c>
      <c r="W6" s="97">
        <v>230569</v>
      </c>
      <c r="X6" s="97">
        <v>120779</v>
      </c>
      <c r="Y6" s="97">
        <v>39563</v>
      </c>
      <c r="Z6" s="97">
        <v>76860</v>
      </c>
      <c r="AA6" s="97">
        <v>74856</v>
      </c>
      <c r="AB6" s="97">
        <v>64638</v>
      </c>
      <c r="AC6" s="97">
        <v>31265</v>
      </c>
      <c r="AD6" s="97">
        <v>13293</v>
      </c>
      <c r="AE6" s="97">
        <v>58219</v>
      </c>
      <c r="AF6" s="97">
        <v>17803</v>
      </c>
      <c r="AG6" s="97">
        <v>14516</v>
      </c>
      <c r="AH6" s="97">
        <v>138031</v>
      </c>
      <c r="AI6" s="97">
        <v>177264</v>
      </c>
      <c r="AJ6" s="97">
        <v>108498</v>
      </c>
      <c r="AK6" s="97">
        <v>44638</v>
      </c>
    </row>
    <row r="7" spans="1:44" ht="15" thickTop="1">
      <c r="A7" s="19" t="s">
        <v>60</v>
      </c>
      <c r="B7" s="263" t="s">
        <v>61</v>
      </c>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row>
    <row r="8" spans="1:44" ht="22.5">
      <c r="A8" s="160" t="s">
        <v>701</v>
      </c>
      <c r="B8" s="266" t="s">
        <v>702</v>
      </c>
      <c r="C8" s="161">
        <v>-689393</v>
      </c>
      <c r="D8" s="161">
        <v>-711255</v>
      </c>
      <c r="E8" s="161">
        <v>-394592</v>
      </c>
      <c r="F8" s="161">
        <v>-854322</v>
      </c>
      <c r="G8" s="161">
        <v>-298352</v>
      </c>
      <c r="H8" s="161">
        <v>-173476</v>
      </c>
      <c r="I8" s="161">
        <v>-93029</v>
      </c>
      <c r="J8" s="161">
        <v>132361</v>
      </c>
      <c r="K8" s="161">
        <v>90113</v>
      </c>
      <c r="L8" s="161">
        <v>62830</v>
      </c>
      <c r="M8" s="161">
        <v>7703.8708365000057</v>
      </c>
      <c r="N8" s="161">
        <v>-15183</v>
      </c>
      <c r="O8" s="161">
        <v>-7090</v>
      </c>
      <c r="P8" s="161">
        <v>-15728</v>
      </c>
      <c r="Q8" s="161">
        <v>-35967</v>
      </c>
      <c r="R8" s="161">
        <v>88</v>
      </c>
      <c r="S8" s="161">
        <v>-14124</v>
      </c>
      <c r="T8" s="161">
        <v>-19322</v>
      </c>
      <c r="U8" s="161">
        <v>7000</v>
      </c>
      <c r="V8" s="161">
        <v>141509</v>
      </c>
      <c r="W8" s="161">
        <v>95231</v>
      </c>
      <c r="X8" s="161">
        <v>113586</v>
      </c>
      <c r="Y8" s="161">
        <v>74607</v>
      </c>
      <c r="Z8" s="161">
        <v>-203094</v>
      </c>
      <c r="AA8" s="161">
        <v>-24481</v>
      </c>
      <c r="AB8" s="161">
        <f>AB9+AB10+AB11</f>
        <v>-4749</v>
      </c>
      <c r="AC8" s="161">
        <f>AC9+AC10+AC11</f>
        <v>63304</v>
      </c>
      <c r="AD8" s="161">
        <f>AD9+AD10+AD11</f>
        <v>-64043</v>
      </c>
      <c r="AE8" s="161">
        <f t="shared" ref="AE8:AK8" si="0">AE9+AE10+AE11</f>
        <v>-90093</v>
      </c>
      <c r="AF8" s="161">
        <f t="shared" si="0"/>
        <v>-117855</v>
      </c>
      <c r="AG8" s="161">
        <f t="shared" si="0"/>
        <v>-2274</v>
      </c>
      <c r="AH8" s="161">
        <f t="shared" si="0"/>
        <v>167795</v>
      </c>
      <c r="AI8" s="161">
        <f t="shared" si="0"/>
        <v>141005</v>
      </c>
      <c r="AJ8" s="161">
        <f t="shared" si="0"/>
        <v>88268</v>
      </c>
      <c r="AK8" s="161">
        <f t="shared" si="0"/>
        <v>-723</v>
      </c>
    </row>
    <row r="9" spans="1:44">
      <c r="A9" s="162" t="s">
        <v>62</v>
      </c>
      <c r="B9" s="267" t="s">
        <v>521</v>
      </c>
      <c r="C9" s="144"/>
      <c r="D9" s="144"/>
      <c r="E9" s="144"/>
      <c r="F9" s="144"/>
      <c r="G9" s="144"/>
      <c r="H9" s="144"/>
      <c r="I9" s="144"/>
      <c r="J9" s="144"/>
      <c r="K9" s="144"/>
      <c r="L9" s="144"/>
      <c r="M9" s="144"/>
      <c r="N9" s="144"/>
      <c r="O9" s="144"/>
      <c r="P9" s="144"/>
      <c r="Q9" s="144"/>
      <c r="R9" s="144"/>
      <c r="S9" s="144"/>
      <c r="T9" s="144"/>
      <c r="U9" s="144"/>
      <c r="V9" s="144">
        <v>174113</v>
      </c>
      <c r="W9" s="144">
        <v>117807</v>
      </c>
      <c r="X9" s="144">
        <v>140230</v>
      </c>
      <c r="Y9" s="144">
        <v>92108</v>
      </c>
      <c r="Z9" s="144">
        <v>-250823</v>
      </c>
      <c r="AA9" s="144">
        <v>-30223</v>
      </c>
      <c r="AB9" s="144">
        <v>-5862</v>
      </c>
      <c r="AC9" s="144">
        <v>78155</v>
      </c>
      <c r="AD9" s="144">
        <v>-79066</v>
      </c>
      <c r="AE9" s="144">
        <v>-111226</v>
      </c>
      <c r="AF9" s="144">
        <v>-145499</v>
      </c>
      <c r="AG9" s="144">
        <v>-2807</v>
      </c>
      <c r="AH9" s="144">
        <v>215554</v>
      </c>
      <c r="AI9" s="144">
        <v>182480</v>
      </c>
      <c r="AJ9" s="144">
        <v>117373</v>
      </c>
      <c r="AK9" s="144">
        <v>6380</v>
      </c>
    </row>
    <row r="10" spans="1:44" ht="25.5">
      <c r="A10" s="162" t="s">
        <v>703</v>
      </c>
      <c r="B10" s="267" t="s">
        <v>706</v>
      </c>
      <c r="C10" s="144">
        <v>-741451</v>
      </c>
      <c r="D10" s="144">
        <v>-766046</v>
      </c>
      <c r="E10" s="144">
        <v>-437299</v>
      </c>
      <c r="F10" s="144">
        <v>-969416</v>
      </c>
      <c r="G10" s="144">
        <v>-347404</v>
      </c>
      <c r="H10" s="144">
        <v>-218426</v>
      </c>
      <c r="I10" s="144">
        <v>-113657</v>
      </c>
      <c r="J10" s="144">
        <v>163408</v>
      </c>
      <c r="K10" s="144">
        <v>111251</v>
      </c>
      <c r="L10" s="144">
        <v>77568</v>
      </c>
      <c r="M10" s="144">
        <v>9510.9516500000063</v>
      </c>
      <c r="N10" s="144">
        <v>-18745</v>
      </c>
      <c r="O10" s="144">
        <v>-8759</v>
      </c>
      <c r="P10" s="144">
        <v>-19423</v>
      </c>
      <c r="Q10" s="144">
        <v>-42610</v>
      </c>
      <c r="R10" s="144">
        <v>789</v>
      </c>
      <c r="S10" s="144">
        <v>-16762</v>
      </c>
      <c r="T10" s="144">
        <v>-23128</v>
      </c>
      <c r="U10" s="144">
        <v>9330</v>
      </c>
      <c r="V10" s="144"/>
      <c r="W10" s="144"/>
      <c r="X10" s="144"/>
      <c r="Y10" s="144"/>
      <c r="Z10" s="144"/>
      <c r="AA10" s="144"/>
      <c r="AB10" s="144"/>
      <c r="AC10" s="144"/>
      <c r="AD10" s="144"/>
      <c r="AE10" s="144"/>
      <c r="AF10" s="144"/>
      <c r="AG10" s="144"/>
      <c r="AH10" s="144">
        <v>-8400</v>
      </c>
      <c r="AI10" s="144">
        <v>-8400</v>
      </c>
      <c r="AJ10" s="144">
        <v>-8400</v>
      </c>
      <c r="AK10" s="144">
        <v>-7272</v>
      </c>
    </row>
    <row r="11" spans="1:44" ht="25.5">
      <c r="A11" s="162" t="s">
        <v>699</v>
      </c>
      <c r="B11" s="267" t="s">
        <v>700</v>
      </c>
      <c r="C11" s="144">
        <v>140876</v>
      </c>
      <c r="D11" s="144">
        <v>145549</v>
      </c>
      <c r="E11" s="144">
        <v>83087</v>
      </c>
      <c r="F11" s="144">
        <v>184189</v>
      </c>
      <c r="G11" s="144">
        <v>66007</v>
      </c>
      <c r="H11" s="144">
        <v>41501</v>
      </c>
      <c r="I11" s="144">
        <v>21595</v>
      </c>
      <c r="J11" s="144">
        <v>-31047</v>
      </c>
      <c r="K11" s="144">
        <v>-21138</v>
      </c>
      <c r="L11" s="144">
        <v>-14738</v>
      </c>
      <c r="M11" s="144">
        <v>-1807.0808135000011</v>
      </c>
      <c r="N11" s="144">
        <v>3562</v>
      </c>
      <c r="O11" s="144">
        <v>1669</v>
      </c>
      <c r="P11" s="144">
        <v>3695</v>
      </c>
      <c r="Q11" s="144">
        <v>6643</v>
      </c>
      <c r="R11" s="144">
        <v>-701</v>
      </c>
      <c r="S11" s="144">
        <v>2638</v>
      </c>
      <c r="T11" s="144">
        <v>3806</v>
      </c>
      <c r="U11" s="144">
        <v>-2330</v>
      </c>
      <c r="V11" s="144">
        <v>-32604</v>
      </c>
      <c r="W11" s="144">
        <v>-22576</v>
      </c>
      <c r="X11" s="144">
        <v>-26644</v>
      </c>
      <c r="Y11" s="144">
        <v>-17501</v>
      </c>
      <c r="Z11" s="144">
        <v>47729</v>
      </c>
      <c r="AA11" s="144">
        <v>5742</v>
      </c>
      <c r="AB11" s="144">
        <v>1113</v>
      </c>
      <c r="AC11" s="144">
        <v>-14851</v>
      </c>
      <c r="AD11" s="144">
        <v>15023</v>
      </c>
      <c r="AE11" s="144">
        <v>21133</v>
      </c>
      <c r="AF11" s="144">
        <v>27644</v>
      </c>
      <c r="AG11" s="144">
        <v>533</v>
      </c>
      <c r="AH11" s="144">
        <v>-39359</v>
      </c>
      <c r="AI11" s="144">
        <v>-33075</v>
      </c>
      <c r="AJ11" s="144">
        <v>-20705</v>
      </c>
      <c r="AK11" s="144">
        <v>169</v>
      </c>
    </row>
    <row r="12" spans="1:44" ht="25.5">
      <c r="A12" s="162" t="s">
        <v>674</v>
      </c>
      <c r="B12" s="267" t="s">
        <v>707</v>
      </c>
      <c r="C12" s="144">
        <v>-109652</v>
      </c>
      <c r="D12" s="144">
        <v>-112047</v>
      </c>
      <c r="E12" s="144">
        <v>-49852</v>
      </c>
      <c r="F12" s="144">
        <v>-85303</v>
      </c>
      <c r="G12" s="144">
        <v>-20932</v>
      </c>
      <c r="H12" s="144">
        <v>5104</v>
      </c>
      <c r="I12" s="144">
        <v>-1193</v>
      </c>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row>
    <row r="13" spans="1:44" ht="25.5">
      <c r="A13" s="21" t="s">
        <v>698</v>
      </c>
      <c r="B13" s="262" t="s">
        <v>697</v>
      </c>
      <c r="C13" s="99">
        <v>20834</v>
      </c>
      <c r="D13" s="99">
        <v>21289</v>
      </c>
      <c r="E13" s="99">
        <v>9472</v>
      </c>
      <c r="F13" s="99">
        <v>16208</v>
      </c>
      <c r="G13" s="99">
        <v>3977</v>
      </c>
      <c r="H13" s="99">
        <v>-1655</v>
      </c>
      <c r="I13" s="99">
        <v>226</v>
      </c>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100"/>
      <c r="AI13" s="100"/>
      <c r="AJ13" s="100"/>
      <c r="AK13" s="100"/>
    </row>
    <row r="14" spans="1:44" ht="22.5">
      <c r="A14" s="163" t="s">
        <v>696</v>
      </c>
      <c r="B14" s="266" t="s">
        <v>63</v>
      </c>
      <c r="C14" s="98">
        <v>-1828</v>
      </c>
      <c r="D14" s="98">
        <v>511</v>
      </c>
      <c r="E14" s="98">
        <v>-151</v>
      </c>
      <c r="F14" s="98">
        <v>2867</v>
      </c>
      <c r="G14" s="98">
        <v>825</v>
      </c>
      <c r="H14" s="98">
        <v>1214</v>
      </c>
      <c r="I14" s="98">
        <v>679</v>
      </c>
      <c r="J14" s="98">
        <v>-1779</v>
      </c>
      <c r="K14" s="98">
        <v>-1093</v>
      </c>
      <c r="L14" s="98">
        <v>-782</v>
      </c>
      <c r="M14" s="98">
        <v>249.85422</v>
      </c>
      <c r="N14" s="98">
        <v>-745</v>
      </c>
      <c r="O14" s="98">
        <v>-666</v>
      </c>
      <c r="P14" s="98">
        <v>312</v>
      </c>
      <c r="Q14" s="98">
        <v>-112</v>
      </c>
      <c r="R14" s="98">
        <v>-897</v>
      </c>
      <c r="S14" s="98">
        <v>16</v>
      </c>
      <c r="T14" s="98">
        <v>-409</v>
      </c>
      <c r="U14" s="98">
        <v>-136</v>
      </c>
      <c r="V14" s="98">
        <v>976</v>
      </c>
      <c r="W14" s="98">
        <v>-65</v>
      </c>
      <c r="X14" s="98">
        <v>-168</v>
      </c>
      <c r="Y14" s="98">
        <v>-311</v>
      </c>
      <c r="Z14" s="98">
        <v>4507</v>
      </c>
      <c r="AA14" s="98">
        <v>853</v>
      </c>
      <c r="AB14" s="98">
        <f>AB15+AB16</f>
        <v>812</v>
      </c>
      <c r="AC14" s="98">
        <f>AC15+AC16</f>
        <v>-1280</v>
      </c>
      <c r="AD14" s="98">
        <f t="shared" ref="AD14:AK14" si="1">AD15+AD16</f>
        <v>5162</v>
      </c>
      <c r="AE14" s="98">
        <f t="shared" si="1"/>
        <v>4772</v>
      </c>
      <c r="AF14" s="98">
        <f t="shared" si="1"/>
        <v>3048</v>
      </c>
      <c r="AG14" s="98">
        <f t="shared" si="1"/>
        <v>66</v>
      </c>
      <c r="AH14" s="98">
        <f t="shared" si="1"/>
        <v>-3895</v>
      </c>
      <c r="AI14" s="98">
        <f t="shared" si="1"/>
        <v>-2711</v>
      </c>
      <c r="AJ14" s="98">
        <f t="shared" si="1"/>
        <v>-2121</v>
      </c>
      <c r="AK14" s="98">
        <f t="shared" si="1"/>
        <v>-188</v>
      </c>
    </row>
    <row r="15" spans="1:44">
      <c r="A15" s="22" t="s">
        <v>704</v>
      </c>
      <c r="B15" s="268" t="s">
        <v>64</v>
      </c>
      <c r="C15" s="100">
        <v>-2257</v>
      </c>
      <c r="D15" s="100">
        <v>631</v>
      </c>
      <c r="E15" s="100">
        <v>-186</v>
      </c>
      <c r="F15" s="100">
        <v>3540</v>
      </c>
      <c r="G15" s="100">
        <v>1018</v>
      </c>
      <c r="H15" s="100">
        <v>1499</v>
      </c>
      <c r="I15" s="100">
        <v>838</v>
      </c>
      <c r="J15" s="100">
        <v>-2196</v>
      </c>
      <c r="K15" s="100">
        <v>-1349</v>
      </c>
      <c r="L15" s="100">
        <v>-966</v>
      </c>
      <c r="M15" s="100">
        <v>308.46199999999999</v>
      </c>
      <c r="N15" s="100">
        <v>-924</v>
      </c>
      <c r="O15" s="100">
        <v>-822</v>
      </c>
      <c r="P15" s="100">
        <v>386</v>
      </c>
      <c r="Q15" s="100">
        <v>-137</v>
      </c>
      <c r="R15" s="100">
        <v>-1107</v>
      </c>
      <c r="S15" s="100">
        <v>18</v>
      </c>
      <c r="T15" s="100">
        <v>-521</v>
      </c>
      <c r="U15" s="100">
        <v>-174</v>
      </c>
      <c r="V15" s="100">
        <v>1849</v>
      </c>
      <c r="W15" s="100">
        <v>539</v>
      </c>
      <c r="X15" s="100">
        <v>436</v>
      </c>
      <c r="Y15" s="100">
        <v>210</v>
      </c>
      <c r="Z15" s="100">
        <v>4921</v>
      </c>
      <c r="AA15" s="100">
        <v>1053</v>
      </c>
      <c r="AB15" s="100">
        <v>1003</v>
      </c>
      <c r="AC15" s="100">
        <v>-1580</v>
      </c>
      <c r="AD15" s="100">
        <v>6374</v>
      </c>
      <c r="AE15" s="100">
        <v>5891</v>
      </c>
      <c r="AF15" s="100">
        <v>3763</v>
      </c>
      <c r="AG15" s="100">
        <v>81</v>
      </c>
      <c r="AH15" s="100">
        <v>-4808</v>
      </c>
      <c r="AI15" s="100">
        <v>-3347</v>
      </c>
      <c r="AJ15" s="100">
        <v>-2619</v>
      </c>
      <c r="AK15" s="100">
        <v>-232</v>
      </c>
    </row>
    <row r="16" spans="1:44" ht="25.5">
      <c r="A16" s="22" t="s">
        <v>705</v>
      </c>
      <c r="B16" s="268" t="s">
        <v>708</v>
      </c>
      <c r="C16" s="100">
        <v>429</v>
      </c>
      <c r="D16" s="100">
        <v>-120</v>
      </c>
      <c r="E16" s="100">
        <v>35</v>
      </c>
      <c r="F16" s="100">
        <v>-673</v>
      </c>
      <c r="G16" s="100">
        <v>-193</v>
      </c>
      <c r="H16" s="100">
        <v>-285</v>
      </c>
      <c r="I16" s="100">
        <v>-159</v>
      </c>
      <c r="J16" s="100">
        <v>417.27300000000002</v>
      </c>
      <c r="K16" s="100">
        <v>256</v>
      </c>
      <c r="L16" s="100">
        <v>184</v>
      </c>
      <c r="M16" s="100">
        <v>-58.607779999999998</v>
      </c>
      <c r="N16" s="100">
        <v>179</v>
      </c>
      <c r="O16" s="100">
        <v>156</v>
      </c>
      <c r="P16" s="100">
        <v>-74</v>
      </c>
      <c r="Q16" s="100">
        <v>25</v>
      </c>
      <c r="R16" s="100">
        <v>210</v>
      </c>
      <c r="S16" s="100">
        <v>-2</v>
      </c>
      <c r="T16" s="100">
        <v>112</v>
      </c>
      <c r="U16" s="100">
        <v>38</v>
      </c>
      <c r="V16" s="100">
        <v>-873</v>
      </c>
      <c r="W16" s="100">
        <v>-604</v>
      </c>
      <c r="X16" s="100">
        <v>-604</v>
      </c>
      <c r="Y16" s="100">
        <v>-521</v>
      </c>
      <c r="Z16" s="100">
        <v>-414</v>
      </c>
      <c r="AA16" s="100">
        <v>-200</v>
      </c>
      <c r="AB16" s="100">
        <v>-191</v>
      </c>
      <c r="AC16" s="100">
        <v>300</v>
      </c>
      <c r="AD16" s="100">
        <v>-1212</v>
      </c>
      <c r="AE16" s="100">
        <v>-1119</v>
      </c>
      <c r="AF16" s="100">
        <v>-715</v>
      </c>
      <c r="AG16" s="100">
        <v>-15</v>
      </c>
      <c r="AH16" s="100">
        <v>913</v>
      </c>
      <c r="AI16" s="100">
        <v>636</v>
      </c>
      <c r="AJ16" s="100">
        <v>498</v>
      </c>
      <c r="AK16" s="100">
        <v>44</v>
      </c>
    </row>
    <row r="17" spans="1:37" ht="15" thickBot="1">
      <c r="A17" s="27" t="s">
        <v>65</v>
      </c>
      <c r="B17" s="263" t="s">
        <v>709</v>
      </c>
      <c r="C17" s="97">
        <v>-691221</v>
      </c>
      <c r="D17" s="97">
        <v>-710744</v>
      </c>
      <c r="E17" s="97">
        <v>-394743</v>
      </c>
      <c r="F17" s="97">
        <v>-851455</v>
      </c>
      <c r="G17" s="97">
        <v>-297527</v>
      </c>
      <c r="H17" s="97">
        <v>-172262</v>
      </c>
      <c r="I17" s="97">
        <v>-92350</v>
      </c>
      <c r="J17" s="97">
        <v>130582</v>
      </c>
      <c r="K17" s="97">
        <v>89020</v>
      </c>
      <c r="L17" s="97">
        <v>62048</v>
      </c>
      <c r="M17" s="97">
        <v>7953.7250565000058</v>
      </c>
      <c r="N17" s="97">
        <v>-15928</v>
      </c>
      <c r="O17" s="97">
        <v>-7756</v>
      </c>
      <c r="P17" s="97">
        <v>-15416</v>
      </c>
      <c r="Q17" s="97">
        <v>-36079</v>
      </c>
      <c r="R17" s="97">
        <v>-809</v>
      </c>
      <c r="S17" s="97">
        <v>-14108</v>
      </c>
      <c r="T17" s="97">
        <v>-19731</v>
      </c>
      <c r="U17" s="97">
        <v>6864</v>
      </c>
      <c r="V17" s="97">
        <v>142485</v>
      </c>
      <c r="W17" s="97">
        <v>95166</v>
      </c>
      <c r="X17" s="97">
        <v>113418</v>
      </c>
      <c r="Y17" s="97">
        <v>74296</v>
      </c>
      <c r="Z17" s="97">
        <v>-198587</v>
      </c>
      <c r="AA17" s="97">
        <v>-23628</v>
      </c>
      <c r="AB17" s="97">
        <f>AB8+AB14</f>
        <v>-3937</v>
      </c>
      <c r="AC17" s="97">
        <f>AC8+AC14</f>
        <v>62024</v>
      </c>
      <c r="AD17" s="97">
        <f t="shared" ref="AD17:AK17" si="2">AD8+AD14</f>
        <v>-58881</v>
      </c>
      <c r="AE17" s="97">
        <f t="shared" si="2"/>
        <v>-85321</v>
      </c>
      <c r="AF17" s="97">
        <f t="shared" si="2"/>
        <v>-114807</v>
      </c>
      <c r="AG17" s="97">
        <f t="shared" si="2"/>
        <v>-2208</v>
      </c>
      <c r="AH17" s="97">
        <f t="shared" si="2"/>
        <v>163900</v>
      </c>
      <c r="AI17" s="97">
        <f t="shared" si="2"/>
        <v>138294</v>
      </c>
      <c r="AJ17" s="97">
        <f t="shared" si="2"/>
        <v>86147</v>
      </c>
      <c r="AK17" s="97">
        <f t="shared" si="2"/>
        <v>-911</v>
      </c>
    </row>
    <row r="18" spans="1:37" ht="15" thickTop="1">
      <c r="A18" s="164" t="s">
        <v>66</v>
      </c>
      <c r="B18" s="264" t="s">
        <v>67</v>
      </c>
      <c r="C18" s="165">
        <v>-502409</v>
      </c>
      <c r="D18" s="165">
        <v>-175335</v>
      </c>
      <c r="E18" s="165">
        <v>-117002</v>
      </c>
      <c r="F18" s="165">
        <v>-675157</v>
      </c>
      <c r="G18" s="165">
        <v>152275</v>
      </c>
      <c r="H18" s="165">
        <v>123681</v>
      </c>
      <c r="I18" s="165">
        <v>71636.210000000021</v>
      </c>
      <c r="J18" s="165">
        <v>863677</v>
      </c>
      <c r="K18" s="165">
        <v>654649</v>
      </c>
      <c r="L18" s="165">
        <v>396174.84999999986</v>
      </c>
      <c r="M18" s="165">
        <v>123034.74495649997</v>
      </c>
      <c r="N18" s="165">
        <v>598766</v>
      </c>
      <c r="O18" s="165">
        <v>485667</v>
      </c>
      <c r="P18" s="165">
        <v>363245</v>
      </c>
      <c r="Q18" s="165">
        <v>125522</v>
      </c>
      <c r="R18" s="165">
        <v>359569</v>
      </c>
      <c r="S18" s="165">
        <v>305391</v>
      </c>
      <c r="T18" s="165">
        <v>168870</v>
      </c>
      <c r="U18" s="165">
        <v>92322</v>
      </c>
      <c r="V18" s="165">
        <v>422192</v>
      </c>
      <c r="W18" s="165">
        <v>325735</v>
      </c>
      <c r="X18" s="165">
        <v>234197</v>
      </c>
      <c r="Y18" s="165">
        <v>113859</v>
      </c>
      <c r="Z18" s="165">
        <v>-121727</v>
      </c>
      <c r="AA18" s="165">
        <v>51228</v>
      </c>
      <c r="AB18" s="165">
        <f>AB6+AB17</f>
        <v>60701</v>
      </c>
      <c r="AC18" s="165">
        <f>AC6+AC17</f>
        <v>93289</v>
      </c>
      <c r="AD18" s="165">
        <f t="shared" ref="AD18:AK18" si="3">AD6+AD17</f>
        <v>-45588</v>
      </c>
      <c r="AE18" s="165">
        <f t="shared" si="3"/>
        <v>-27102</v>
      </c>
      <c r="AF18" s="165">
        <f t="shared" si="3"/>
        <v>-97004</v>
      </c>
      <c r="AG18" s="165">
        <f t="shared" si="3"/>
        <v>12308</v>
      </c>
      <c r="AH18" s="165">
        <f t="shared" si="3"/>
        <v>301931</v>
      </c>
      <c r="AI18" s="165">
        <f t="shared" si="3"/>
        <v>315558</v>
      </c>
      <c r="AJ18" s="165">
        <f t="shared" si="3"/>
        <v>194645</v>
      </c>
      <c r="AK18" s="165">
        <f t="shared" si="3"/>
        <v>43727</v>
      </c>
    </row>
    <row r="19" spans="1:37">
      <c r="A19" s="21" t="s">
        <v>68</v>
      </c>
      <c r="B19" s="269" t="s">
        <v>69</v>
      </c>
      <c r="C19" s="99">
        <v>-502409</v>
      </c>
      <c r="D19" s="99">
        <v>-175335</v>
      </c>
      <c r="E19" s="99">
        <v>-117002</v>
      </c>
      <c r="F19" s="99">
        <v>-675157</v>
      </c>
      <c r="G19" s="99">
        <v>152275</v>
      </c>
      <c r="H19" s="99">
        <v>123681</v>
      </c>
      <c r="I19" s="99">
        <v>71636.210000000021</v>
      </c>
      <c r="J19" s="99">
        <v>863677</v>
      </c>
      <c r="K19" s="99">
        <v>654649</v>
      </c>
      <c r="L19" s="99">
        <v>396174.84999999986</v>
      </c>
      <c r="M19" s="99">
        <v>123034.74495649997</v>
      </c>
      <c r="N19" s="99">
        <v>598766</v>
      </c>
      <c r="O19" s="99">
        <v>485667</v>
      </c>
      <c r="P19" s="99">
        <v>363245</v>
      </c>
      <c r="Q19" s="99">
        <v>125522</v>
      </c>
      <c r="R19" s="99">
        <v>359569</v>
      </c>
      <c r="S19" s="99">
        <v>305391</v>
      </c>
      <c r="T19" s="99">
        <v>168870</v>
      </c>
      <c r="U19" s="99">
        <v>92322</v>
      </c>
      <c r="V19" s="99">
        <v>422192</v>
      </c>
      <c r="W19" s="99">
        <v>325735</v>
      </c>
      <c r="X19" s="99">
        <v>234187</v>
      </c>
      <c r="Y19" s="99">
        <v>113859</v>
      </c>
      <c r="Z19" s="99">
        <v>-121727</v>
      </c>
      <c r="AA19" s="99">
        <v>51228</v>
      </c>
      <c r="AB19" s="99">
        <f>+AB18</f>
        <v>60701</v>
      </c>
      <c r="AC19" s="99">
        <v>93289</v>
      </c>
      <c r="AD19" s="99">
        <v>-45588</v>
      </c>
      <c r="AE19" s="99">
        <v>-27102</v>
      </c>
      <c r="AF19" s="99">
        <v>-97004</v>
      </c>
      <c r="AG19" s="99">
        <v>12308</v>
      </c>
      <c r="AH19" s="99">
        <v>301931</v>
      </c>
      <c r="AI19" s="99">
        <v>315558</v>
      </c>
      <c r="AJ19" s="99">
        <v>194645</v>
      </c>
      <c r="AK19" s="99">
        <v>43727</v>
      </c>
    </row>
    <row r="20" spans="1:37">
      <c r="A20" s="28"/>
      <c r="B20" s="18"/>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30"/>
      <c r="AG20" s="129"/>
      <c r="AH20" s="130"/>
      <c r="AI20" s="129"/>
      <c r="AJ20" s="129"/>
      <c r="AK20" s="129"/>
    </row>
    <row r="21" spans="1:37">
      <c r="A21" s="28"/>
      <c r="B21" s="28"/>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row>
    <row r="22" spans="1:37">
      <c r="A22" s="13" t="s">
        <v>53</v>
      </c>
      <c r="B22" s="13" t="s">
        <v>54</v>
      </c>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row>
    <row r="23" spans="1:37" ht="30.2" customHeight="1">
      <c r="A23" s="15" t="s">
        <v>57</v>
      </c>
      <c r="B23" s="15" t="s">
        <v>58</v>
      </c>
      <c r="C23" s="149" t="s">
        <v>738</v>
      </c>
      <c r="D23" s="149" t="s">
        <v>730</v>
      </c>
      <c r="E23" s="149" t="s">
        <v>695</v>
      </c>
      <c r="F23" s="149" t="s">
        <v>694</v>
      </c>
      <c r="G23" s="149" t="s">
        <v>686</v>
      </c>
      <c r="H23" s="149" t="s">
        <v>684</v>
      </c>
      <c r="I23" s="149" t="s">
        <v>673</v>
      </c>
      <c r="J23" s="149" t="s">
        <v>662</v>
      </c>
      <c r="K23" s="149" t="s">
        <v>586</v>
      </c>
      <c r="L23" s="149" t="s">
        <v>583</v>
      </c>
      <c r="M23" s="149" t="s">
        <v>578</v>
      </c>
      <c r="N23" s="149" t="s">
        <v>566</v>
      </c>
      <c r="O23" s="149" t="s">
        <v>565</v>
      </c>
      <c r="P23" s="149" t="s">
        <v>550</v>
      </c>
      <c r="Q23" s="149" t="s">
        <v>538</v>
      </c>
      <c r="R23" s="149" t="s">
        <v>520</v>
      </c>
      <c r="S23" s="149" t="s">
        <v>478</v>
      </c>
      <c r="T23" s="149" t="s">
        <v>448</v>
      </c>
      <c r="U23" s="149" t="s">
        <v>429</v>
      </c>
      <c r="V23" s="149" t="s">
        <v>427</v>
      </c>
      <c r="W23" s="149" t="s">
        <v>423</v>
      </c>
      <c r="X23" s="149" t="s">
        <v>419</v>
      </c>
      <c r="Y23" s="149" t="s">
        <v>417</v>
      </c>
      <c r="Z23" s="149" t="s">
        <v>415</v>
      </c>
      <c r="AA23" s="149" t="s">
        <v>408</v>
      </c>
      <c r="AB23" s="149" t="s">
        <v>398</v>
      </c>
      <c r="AC23" s="149" t="s">
        <v>383</v>
      </c>
      <c r="AD23" s="149" t="s">
        <v>379</v>
      </c>
      <c r="AE23" s="149" t="s">
        <v>372</v>
      </c>
      <c r="AF23" s="149" t="s">
        <v>373</v>
      </c>
      <c r="AG23" s="149" t="s">
        <v>374</v>
      </c>
      <c r="AH23" s="149" t="s">
        <v>375</v>
      </c>
      <c r="AI23" s="149" t="s">
        <v>376</v>
      </c>
      <c r="AJ23" s="149" t="s">
        <v>377</v>
      </c>
      <c r="AK23" s="149" t="s">
        <v>378</v>
      </c>
    </row>
    <row r="24" spans="1:37">
      <c r="A24" s="18"/>
      <c r="B24" s="265"/>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row>
    <row r="25" spans="1:37" ht="15" thickBot="1">
      <c r="A25" s="19" t="s">
        <v>59</v>
      </c>
      <c r="B25" s="263" t="s">
        <v>50</v>
      </c>
      <c r="C25" s="97">
        <v>-346597</v>
      </c>
      <c r="D25" s="97">
        <v>257668</v>
      </c>
      <c r="E25" s="97">
        <v>277741</v>
      </c>
      <c r="F25" s="97">
        <v>-273504</v>
      </c>
      <c r="G25" s="97">
        <v>153859</v>
      </c>
      <c r="H25" s="97">
        <v>131956.78999999998</v>
      </c>
      <c r="I25" s="97">
        <v>163986.21000000002</v>
      </c>
      <c r="J25" s="97">
        <v>167466.10000000009</v>
      </c>
      <c r="K25" s="97">
        <v>231502.15000000014</v>
      </c>
      <c r="L25" s="97">
        <v>219045.8300999999</v>
      </c>
      <c r="M25" s="97">
        <v>115081.01989999997</v>
      </c>
      <c r="N25" s="97">
        <v>121271</v>
      </c>
      <c r="O25" s="97">
        <v>114762</v>
      </c>
      <c r="P25" s="97">
        <v>217060</v>
      </c>
      <c r="Q25" s="97">
        <v>161601</v>
      </c>
      <c r="R25" s="97">
        <v>40879</v>
      </c>
      <c r="S25" s="97">
        <v>130898</v>
      </c>
      <c r="T25" s="97">
        <v>103143</v>
      </c>
      <c r="U25" s="97">
        <v>85458</v>
      </c>
      <c r="V25" s="97">
        <v>49138</v>
      </c>
      <c r="W25" s="97">
        <v>109790</v>
      </c>
      <c r="X25" s="97">
        <v>81216</v>
      </c>
      <c r="Y25" s="97">
        <v>39563</v>
      </c>
      <c r="Z25" s="97">
        <v>2004</v>
      </c>
      <c r="AA25" s="97">
        <v>10218</v>
      </c>
      <c r="AB25" s="97">
        <f>+AB6-AC6</f>
        <v>33373</v>
      </c>
      <c r="AC25" s="97">
        <v>31265</v>
      </c>
      <c r="AD25" s="97">
        <v>-44926</v>
      </c>
      <c r="AE25" s="97">
        <v>40416</v>
      </c>
      <c r="AF25" s="97">
        <v>3287</v>
      </c>
      <c r="AG25" s="97">
        <v>14516</v>
      </c>
      <c r="AH25" s="97">
        <v>-39233</v>
      </c>
      <c r="AI25" s="97">
        <v>68766</v>
      </c>
      <c r="AJ25" s="97">
        <v>63860</v>
      </c>
      <c r="AK25" s="97">
        <v>44638</v>
      </c>
    </row>
    <row r="26" spans="1:37" ht="15" thickTop="1">
      <c r="A26" s="19" t="s">
        <v>60</v>
      </c>
      <c r="B26" s="263" t="s">
        <v>61</v>
      </c>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row>
    <row r="27" spans="1:37" ht="22.5">
      <c r="A27" s="20" t="s">
        <v>701</v>
      </c>
      <c r="B27" s="270" t="s">
        <v>702</v>
      </c>
      <c r="C27" s="98">
        <v>21862</v>
      </c>
      <c r="D27" s="98">
        <v>-316663</v>
      </c>
      <c r="E27" s="98">
        <v>-394592</v>
      </c>
      <c r="F27" s="98">
        <v>-555970</v>
      </c>
      <c r="G27" s="98">
        <v>-124876</v>
      </c>
      <c r="H27" s="98">
        <v>-80447</v>
      </c>
      <c r="I27" s="98">
        <v>-93029</v>
      </c>
      <c r="J27" s="98">
        <v>42248</v>
      </c>
      <c r="K27" s="98">
        <v>27283</v>
      </c>
      <c r="L27" s="98">
        <v>55126.129163499994</v>
      </c>
      <c r="M27" s="98">
        <v>7703.8708365000057</v>
      </c>
      <c r="N27" s="98">
        <v>-8093</v>
      </c>
      <c r="O27" s="98">
        <v>8638</v>
      </c>
      <c r="P27" s="98">
        <v>20239</v>
      </c>
      <c r="Q27" s="98">
        <v>-35967</v>
      </c>
      <c r="R27" s="98">
        <v>14212</v>
      </c>
      <c r="S27" s="98">
        <v>5198</v>
      </c>
      <c r="T27" s="98">
        <v>-26322</v>
      </c>
      <c r="U27" s="98">
        <v>7000</v>
      </c>
      <c r="V27" s="98">
        <v>46278</v>
      </c>
      <c r="W27" s="98">
        <v>-18355</v>
      </c>
      <c r="X27" s="98">
        <v>38979</v>
      </c>
      <c r="Y27" s="98">
        <v>74607</v>
      </c>
      <c r="Z27" s="98">
        <v>-178613</v>
      </c>
      <c r="AA27" s="98">
        <v>-19732</v>
      </c>
      <c r="AB27" s="98">
        <f>+AB8-AC8</f>
        <v>-68053</v>
      </c>
      <c r="AC27" s="98">
        <f>AC28+AC29+AC30</f>
        <v>63304</v>
      </c>
      <c r="AD27" s="98">
        <f t="shared" ref="AD27:AK27" si="4">AD28+AD29+AD30</f>
        <v>26050</v>
      </c>
      <c r="AE27" s="98">
        <f t="shared" si="4"/>
        <v>27763</v>
      </c>
      <c r="AF27" s="98">
        <f t="shared" si="4"/>
        <v>-115581</v>
      </c>
      <c r="AG27" s="98">
        <f t="shared" si="4"/>
        <v>-2274</v>
      </c>
      <c r="AH27" s="98">
        <f t="shared" si="4"/>
        <v>26790</v>
      </c>
      <c r="AI27" s="98">
        <f t="shared" si="4"/>
        <v>52737</v>
      </c>
      <c r="AJ27" s="98">
        <f t="shared" si="4"/>
        <v>88991</v>
      </c>
      <c r="AK27" s="98">
        <f t="shared" si="4"/>
        <v>-723</v>
      </c>
    </row>
    <row r="28" spans="1:37">
      <c r="A28" s="162" t="s">
        <v>62</v>
      </c>
      <c r="B28" s="267" t="s">
        <v>521</v>
      </c>
      <c r="C28" s="144"/>
      <c r="D28" s="144"/>
      <c r="E28" s="144"/>
      <c r="F28" s="144"/>
      <c r="G28" s="144"/>
      <c r="H28" s="144"/>
      <c r="I28" s="144"/>
      <c r="J28" s="144"/>
      <c r="K28" s="144"/>
      <c r="L28" s="144"/>
      <c r="M28" s="144"/>
      <c r="N28" s="144"/>
      <c r="O28" s="144"/>
      <c r="P28" s="144"/>
      <c r="Q28" s="144"/>
      <c r="R28" s="144"/>
      <c r="S28" s="144"/>
      <c r="T28" s="144"/>
      <c r="U28" s="144"/>
      <c r="V28" s="144">
        <v>56306</v>
      </c>
      <c r="W28" s="144">
        <v>-22423</v>
      </c>
      <c r="X28" s="144">
        <v>48122</v>
      </c>
      <c r="Y28" s="144">
        <v>92108</v>
      </c>
      <c r="Z28" s="144">
        <v>-220600</v>
      </c>
      <c r="AA28" s="144">
        <v>-24361</v>
      </c>
      <c r="AB28" s="144">
        <f>+AB9-AC9</f>
        <v>-84017</v>
      </c>
      <c r="AC28" s="144">
        <v>78155</v>
      </c>
      <c r="AD28" s="144">
        <v>32160</v>
      </c>
      <c r="AE28" s="144">
        <v>34274</v>
      </c>
      <c r="AF28" s="144">
        <v>-142692</v>
      </c>
      <c r="AG28" s="144">
        <v>-2807</v>
      </c>
      <c r="AH28" s="144">
        <v>33074</v>
      </c>
      <c r="AI28" s="144">
        <v>65107</v>
      </c>
      <c r="AJ28" s="144">
        <v>110993</v>
      </c>
      <c r="AK28" s="144">
        <v>6380</v>
      </c>
    </row>
    <row r="29" spans="1:37" ht="25.5">
      <c r="A29" s="162" t="s">
        <v>703</v>
      </c>
      <c r="B29" s="267" t="s">
        <v>706</v>
      </c>
      <c r="C29" s="145">
        <v>24595</v>
      </c>
      <c r="D29" s="145">
        <v>-328747</v>
      </c>
      <c r="E29" s="145">
        <v>-437299</v>
      </c>
      <c r="F29" s="145">
        <v>-622012</v>
      </c>
      <c r="G29" s="145">
        <v>-128978</v>
      </c>
      <c r="H29" s="145">
        <v>-104769</v>
      </c>
      <c r="I29" s="145">
        <v>-113657</v>
      </c>
      <c r="J29" s="145">
        <v>52157</v>
      </c>
      <c r="K29" s="145">
        <v>33683</v>
      </c>
      <c r="L29" s="145">
        <v>68057.048349999997</v>
      </c>
      <c r="M29" s="145">
        <v>9510.9516500000063</v>
      </c>
      <c r="N29" s="145">
        <v>-9986</v>
      </c>
      <c r="O29" s="145">
        <v>10664</v>
      </c>
      <c r="P29" s="145">
        <v>23187</v>
      </c>
      <c r="Q29" s="145">
        <v>-42610</v>
      </c>
      <c r="R29" s="145">
        <v>17551</v>
      </c>
      <c r="S29" s="144">
        <v>6366</v>
      </c>
      <c r="T29" s="144">
        <v>-32458</v>
      </c>
      <c r="U29" s="144">
        <v>9330</v>
      </c>
      <c r="V29" s="145"/>
      <c r="W29" s="145"/>
      <c r="X29" s="145"/>
      <c r="Y29" s="145"/>
      <c r="Z29" s="145"/>
      <c r="AA29" s="145"/>
      <c r="AB29" s="145"/>
      <c r="AC29" s="145"/>
      <c r="AD29" s="145"/>
      <c r="AE29" s="145"/>
      <c r="AF29" s="144"/>
      <c r="AG29" s="144"/>
      <c r="AH29" s="144"/>
      <c r="AI29" s="144"/>
      <c r="AJ29" s="144">
        <v>-1128</v>
      </c>
      <c r="AK29" s="144">
        <v>-7272</v>
      </c>
    </row>
    <row r="30" spans="1:37" ht="25.5">
      <c r="A30" s="162" t="s">
        <v>699</v>
      </c>
      <c r="B30" s="267" t="s">
        <v>700</v>
      </c>
      <c r="C30" s="144">
        <v>-4673</v>
      </c>
      <c r="D30" s="144">
        <v>62462</v>
      </c>
      <c r="E30" s="144">
        <v>83087</v>
      </c>
      <c r="F30" s="144">
        <v>118182</v>
      </c>
      <c r="G30" s="144">
        <v>24506</v>
      </c>
      <c r="H30" s="144">
        <v>19906</v>
      </c>
      <c r="I30" s="144">
        <v>21595</v>
      </c>
      <c r="J30" s="144">
        <v>-9909</v>
      </c>
      <c r="K30" s="144">
        <v>-6400</v>
      </c>
      <c r="L30" s="144">
        <v>-12930.919186499999</v>
      </c>
      <c r="M30" s="144">
        <v>-1807.0808135000011</v>
      </c>
      <c r="N30" s="144">
        <v>1893</v>
      </c>
      <c r="O30" s="144">
        <v>-2026</v>
      </c>
      <c r="P30" s="144">
        <v>-2948</v>
      </c>
      <c r="Q30" s="144">
        <v>6643</v>
      </c>
      <c r="R30" s="144">
        <v>-3339</v>
      </c>
      <c r="S30" s="144">
        <v>-1168</v>
      </c>
      <c r="T30" s="144">
        <v>6136</v>
      </c>
      <c r="U30" s="144">
        <v>-2330</v>
      </c>
      <c r="V30" s="144">
        <v>-10028</v>
      </c>
      <c r="W30" s="144">
        <v>4068</v>
      </c>
      <c r="X30" s="144">
        <v>-9143</v>
      </c>
      <c r="Y30" s="144">
        <v>-17501</v>
      </c>
      <c r="Z30" s="144">
        <v>41987</v>
      </c>
      <c r="AA30" s="144">
        <v>4629</v>
      </c>
      <c r="AB30" s="144">
        <f>+AB11-AC11</f>
        <v>15964</v>
      </c>
      <c r="AC30" s="144">
        <v>-14851</v>
      </c>
      <c r="AD30" s="144">
        <v>-6110</v>
      </c>
      <c r="AE30" s="144">
        <v>-6511</v>
      </c>
      <c r="AF30" s="144">
        <v>27111</v>
      </c>
      <c r="AG30" s="144">
        <v>533</v>
      </c>
      <c r="AH30" s="144">
        <v>-6284</v>
      </c>
      <c r="AI30" s="144">
        <v>-12370</v>
      </c>
      <c r="AJ30" s="144">
        <v>-20874</v>
      </c>
      <c r="AK30" s="144">
        <v>169</v>
      </c>
    </row>
    <row r="31" spans="1:37" ht="25.5">
      <c r="A31" s="162" t="s">
        <v>674</v>
      </c>
      <c r="B31" s="267" t="s">
        <v>707</v>
      </c>
      <c r="C31" s="144">
        <v>2395</v>
      </c>
      <c r="D31" s="144">
        <v>-62195</v>
      </c>
      <c r="E31" s="144">
        <v>-49852</v>
      </c>
      <c r="F31" s="144">
        <v>-64371</v>
      </c>
      <c r="G31" s="144">
        <v>-26036</v>
      </c>
      <c r="H31" s="144">
        <v>6297</v>
      </c>
      <c r="I31" s="144">
        <v>-1193</v>
      </c>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row>
    <row r="32" spans="1:37" ht="25.5">
      <c r="A32" s="21" t="s">
        <v>698</v>
      </c>
      <c r="B32" s="262" t="s">
        <v>697</v>
      </c>
      <c r="C32" s="99">
        <v>-455</v>
      </c>
      <c r="D32" s="99">
        <v>11817</v>
      </c>
      <c r="E32" s="99">
        <v>9472</v>
      </c>
      <c r="F32" s="99">
        <v>12231</v>
      </c>
      <c r="G32" s="99">
        <v>5632</v>
      </c>
      <c r="H32" s="99">
        <v>-1881</v>
      </c>
      <c r="I32" s="99">
        <v>226</v>
      </c>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row>
    <row r="33" spans="1:37" ht="22.5">
      <c r="A33" s="163" t="s">
        <v>696</v>
      </c>
      <c r="B33" s="270" t="s">
        <v>63</v>
      </c>
      <c r="C33" s="102">
        <v>-2339</v>
      </c>
      <c r="D33" s="102">
        <v>662</v>
      </c>
      <c r="E33" s="102">
        <v>-151</v>
      </c>
      <c r="F33" s="102">
        <v>2042</v>
      </c>
      <c r="G33" s="102">
        <v>-389</v>
      </c>
      <c r="H33" s="102">
        <v>535</v>
      </c>
      <c r="I33" s="102">
        <v>679</v>
      </c>
      <c r="J33" s="102">
        <v>-686</v>
      </c>
      <c r="K33" s="102">
        <v>-311</v>
      </c>
      <c r="L33" s="102">
        <v>-1031.8542199999999</v>
      </c>
      <c r="M33" s="102">
        <v>249.85422</v>
      </c>
      <c r="N33" s="102">
        <v>-79</v>
      </c>
      <c r="O33" s="102">
        <v>-978</v>
      </c>
      <c r="P33" s="102">
        <v>424</v>
      </c>
      <c r="Q33" s="102">
        <v>-112</v>
      </c>
      <c r="R33" s="102">
        <v>-913</v>
      </c>
      <c r="S33" s="102">
        <v>425</v>
      </c>
      <c r="T33" s="102">
        <v>-273</v>
      </c>
      <c r="U33" s="102">
        <v>-136</v>
      </c>
      <c r="V33" s="102">
        <v>1041</v>
      </c>
      <c r="W33" s="102">
        <v>103</v>
      </c>
      <c r="X33" s="102">
        <v>143</v>
      </c>
      <c r="Y33" s="102">
        <v>-311</v>
      </c>
      <c r="Z33" s="102">
        <v>3654</v>
      </c>
      <c r="AA33" s="102">
        <v>41</v>
      </c>
      <c r="AB33" s="102">
        <f t="shared" ref="AB33:AB38" si="5">+AB14-AC14</f>
        <v>2092</v>
      </c>
      <c r="AC33" s="102">
        <f>AC34+AC35</f>
        <v>-1280</v>
      </c>
      <c r="AD33" s="102">
        <f t="shared" ref="AD33:AK33" si="6">AD34+AD35</f>
        <v>390</v>
      </c>
      <c r="AE33" s="102">
        <f t="shared" si="6"/>
        <v>1725</v>
      </c>
      <c r="AF33" s="102">
        <f t="shared" si="6"/>
        <v>2982</v>
      </c>
      <c r="AG33" s="102">
        <f t="shared" si="6"/>
        <v>66</v>
      </c>
      <c r="AH33" s="102">
        <f t="shared" si="6"/>
        <v>-1184</v>
      </c>
      <c r="AI33" s="102">
        <f t="shared" si="6"/>
        <v>-590</v>
      </c>
      <c r="AJ33" s="102">
        <f t="shared" si="6"/>
        <v>-1933</v>
      </c>
      <c r="AK33" s="102">
        <f t="shared" si="6"/>
        <v>-188</v>
      </c>
    </row>
    <row r="34" spans="1:37">
      <c r="A34" s="22" t="s">
        <v>704</v>
      </c>
      <c r="B34" s="268" t="s">
        <v>64</v>
      </c>
      <c r="C34" s="103">
        <v>-2888</v>
      </c>
      <c r="D34" s="103">
        <v>817</v>
      </c>
      <c r="E34" s="103">
        <v>-186</v>
      </c>
      <c r="F34" s="103">
        <v>2522</v>
      </c>
      <c r="G34" s="103">
        <v>-481</v>
      </c>
      <c r="H34" s="103">
        <v>661</v>
      </c>
      <c r="I34" s="103">
        <v>838</v>
      </c>
      <c r="J34" s="103">
        <v>-847</v>
      </c>
      <c r="K34" s="103">
        <v>-383</v>
      </c>
      <c r="L34" s="103">
        <v>-1274.462</v>
      </c>
      <c r="M34" s="103">
        <v>308.46199999999999</v>
      </c>
      <c r="N34" s="103">
        <v>-102</v>
      </c>
      <c r="O34" s="103">
        <v>-1208</v>
      </c>
      <c r="P34" s="103">
        <v>523</v>
      </c>
      <c r="Q34" s="103">
        <v>-137</v>
      </c>
      <c r="R34" s="103">
        <v>-1125</v>
      </c>
      <c r="S34" s="103">
        <v>539</v>
      </c>
      <c r="T34" s="103">
        <v>-347</v>
      </c>
      <c r="U34" s="103">
        <v>-174</v>
      </c>
      <c r="V34" s="103">
        <v>1310</v>
      </c>
      <c r="W34" s="103">
        <v>103</v>
      </c>
      <c r="X34" s="103">
        <v>226</v>
      </c>
      <c r="Y34" s="103">
        <v>210</v>
      </c>
      <c r="Z34" s="103">
        <v>3868</v>
      </c>
      <c r="AA34" s="103">
        <v>50</v>
      </c>
      <c r="AB34" s="103">
        <f t="shared" si="5"/>
        <v>2583</v>
      </c>
      <c r="AC34" s="103">
        <v>-1580</v>
      </c>
      <c r="AD34" s="103">
        <v>483</v>
      </c>
      <c r="AE34" s="103">
        <v>2129</v>
      </c>
      <c r="AF34" s="100">
        <v>3682</v>
      </c>
      <c r="AG34" s="100">
        <v>81</v>
      </c>
      <c r="AH34" s="100">
        <v>-1461</v>
      </c>
      <c r="AI34" s="100">
        <v>-728</v>
      </c>
      <c r="AJ34" s="100">
        <v>-2387</v>
      </c>
      <c r="AK34" s="100">
        <v>-232</v>
      </c>
    </row>
    <row r="35" spans="1:37" ht="25.5">
      <c r="A35" s="22" t="s">
        <v>705</v>
      </c>
      <c r="B35" s="268" t="s">
        <v>708</v>
      </c>
      <c r="C35" s="103">
        <v>549</v>
      </c>
      <c r="D35" s="103">
        <v>-155</v>
      </c>
      <c r="E35" s="103">
        <v>35</v>
      </c>
      <c r="F35" s="103">
        <v>-480</v>
      </c>
      <c r="G35" s="103">
        <v>92</v>
      </c>
      <c r="H35" s="103">
        <v>-126</v>
      </c>
      <c r="I35" s="103">
        <v>-159</v>
      </c>
      <c r="J35" s="103">
        <v>161.27300000000002</v>
      </c>
      <c r="K35" s="103">
        <v>72</v>
      </c>
      <c r="L35" s="103">
        <v>242.60777999999999</v>
      </c>
      <c r="M35" s="103">
        <v>-58.607779999999998</v>
      </c>
      <c r="N35" s="103">
        <v>23</v>
      </c>
      <c r="O35" s="103">
        <v>230</v>
      </c>
      <c r="P35" s="103">
        <v>-99</v>
      </c>
      <c r="Q35" s="103">
        <v>25</v>
      </c>
      <c r="R35" s="103">
        <v>212</v>
      </c>
      <c r="S35" s="103">
        <v>-114</v>
      </c>
      <c r="T35" s="103">
        <v>74</v>
      </c>
      <c r="U35" s="103">
        <v>38</v>
      </c>
      <c r="V35" s="103">
        <v>-269</v>
      </c>
      <c r="W35" s="103">
        <v>0</v>
      </c>
      <c r="X35" s="103">
        <v>-83</v>
      </c>
      <c r="Y35" s="103">
        <v>-521</v>
      </c>
      <c r="Z35" s="103">
        <v>-214</v>
      </c>
      <c r="AA35" s="103">
        <v>-9</v>
      </c>
      <c r="AB35" s="103">
        <f t="shared" si="5"/>
        <v>-491</v>
      </c>
      <c r="AC35" s="103">
        <v>300</v>
      </c>
      <c r="AD35" s="103">
        <v>-93</v>
      </c>
      <c r="AE35" s="103">
        <v>-404</v>
      </c>
      <c r="AF35" s="100">
        <v>-700</v>
      </c>
      <c r="AG35" s="100">
        <v>-15</v>
      </c>
      <c r="AH35" s="100">
        <v>277</v>
      </c>
      <c r="AI35" s="100">
        <v>138</v>
      </c>
      <c r="AJ35" s="100">
        <v>454</v>
      </c>
      <c r="AK35" s="100">
        <v>44</v>
      </c>
    </row>
    <row r="36" spans="1:37" ht="15" thickBot="1">
      <c r="A36" s="19" t="s">
        <v>65</v>
      </c>
      <c r="B36" s="263" t="s">
        <v>709</v>
      </c>
      <c r="C36" s="101">
        <v>19523</v>
      </c>
      <c r="D36" s="101">
        <v>-316001</v>
      </c>
      <c r="E36" s="101">
        <v>-394743</v>
      </c>
      <c r="F36" s="101">
        <v>-553928</v>
      </c>
      <c r="G36" s="101">
        <v>-125265</v>
      </c>
      <c r="H36" s="101">
        <v>-79912</v>
      </c>
      <c r="I36" s="101">
        <v>-92350</v>
      </c>
      <c r="J36" s="101">
        <v>41562</v>
      </c>
      <c r="K36" s="101">
        <v>26972</v>
      </c>
      <c r="L36" s="101">
        <v>54094.274943499993</v>
      </c>
      <c r="M36" s="101">
        <v>7953.7250565000058</v>
      </c>
      <c r="N36" s="101">
        <v>-8172</v>
      </c>
      <c r="O36" s="101">
        <v>7660</v>
      </c>
      <c r="P36" s="101">
        <v>20663</v>
      </c>
      <c r="Q36" s="101">
        <v>-36079</v>
      </c>
      <c r="R36" s="101">
        <v>13299</v>
      </c>
      <c r="S36" s="101">
        <v>5623</v>
      </c>
      <c r="T36" s="101">
        <v>-26595</v>
      </c>
      <c r="U36" s="101">
        <v>6864</v>
      </c>
      <c r="V36" s="101">
        <v>47319</v>
      </c>
      <c r="W36" s="101">
        <v>-18252</v>
      </c>
      <c r="X36" s="101">
        <v>39122</v>
      </c>
      <c r="Y36" s="101">
        <v>74296</v>
      </c>
      <c r="Z36" s="101">
        <v>-174959</v>
      </c>
      <c r="AA36" s="101">
        <v>-19691</v>
      </c>
      <c r="AB36" s="101">
        <f t="shared" si="5"/>
        <v>-65961</v>
      </c>
      <c r="AC36" s="101">
        <f>AC27+AC33</f>
        <v>62024</v>
      </c>
      <c r="AD36" s="101">
        <f t="shared" ref="AD36:AK36" si="7">AD27+AD33</f>
        <v>26440</v>
      </c>
      <c r="AE36" s="101">
        <f t="shared" si="7"/>
        <v>29488</v>
      </c>
      <c r="AF36" s="101">
        <f t="shared" si="7"/>
        <v>-112599</v>
      </c>
      <c r="AG36" s="101">
        <f t="shared" si="7"/>
        <v>-2208</v>
      </c>
      <c r="AH36" s="101">
        <f t="shared" si="7"/>
        <v>25606</v>
      </c>
      <c r="AI36" s="101">
        <f t="shared" si="7"/>
        <v>52147</v>
      </c>
      <c r="AJ36" s="101">
        <f t="shared" si="7"/>
        <v>87058</v>
      </c>
      <c r="AK36" s="101">
        <f t="shared" si="7"/>
        <v>-911</v>
      </c>
    </row>
    <row r="37" spans="1:37" ht="15" thickTop="1">
      <c r="A37" s="164" t="s">
        <v>66</v>
      </c>
      <c r="B37" s="264" t="s">
        <v>67</v>
      </c>
      <c r="C37" s="165">
        <v>-327074</v>
      </c>
      <c r="D37" s="165">
        <v>-58333</v>
      </c>
      <c r="E37" s="165">
        <v>-117002</v>
      </c>
      <c r="F37" s="165">
        <v>-827432</v>
      </c>
      <c r="G37" s="165">
        <v>28594</v>
      </c>
      <c r="H37" s="165">
        <v>52044.789999999979</v>
      </c>
      <c r="I37" s="165">
        <v>71636.210000000021</v>
      </c>
      <c r="J37" s="165">
        <v>209028</v>
      </c>
      <c r="K37" s="165">
        <v>258474.15000000014</v>
      </c>
      <c r="L37" s="165">
        <v>273140.10504349991</v>
      </c>
      <c r="M37" s="165">
        <v>123034.74495649997</v>
      </c>
      <c r="N37" s="165">
        <v>113099</v>
      </c>
      <c r="O37" s="165">
        <v>122422</v>
      </c>
      <c r="P37" s="165">
        <v>237723</v>
      </c>
      <c r="Q37" s="165">
        <v>125522</v>
      </c>
      <c r="R37" s="165">
        <v>54178</v>
      </c>
      <c r="S37" s="165">
        <v>136521</v>
      </c>
      <c r="T37" s="165">
        <v>76548</v>
      </c>
      <c r="U37" s="165">
        <v>92322</v>
      </c>
      <c r="V37" s="165">
        <v>96457</v>
      </c>
      <c r="W37" s="165">
        <v>91538</v>
      </c>
      <c r="X37" s="165">
        <v>120338</v>
      </c>
      <c r="Y37" s="165">
        <v>113859</v>
      </c>
      <c r="Z37" s="165">
        <v>-172955</v>
      </c>
      <c r="AA37" s="165">
        <v>-9473</v>
      </c>
      <c r="AB37" s="165">
        <f t="shared" si="5"/>
        <v>-32588</v>
      </c>
      <c r="AC37" s="165">
        <f>AC25+AC36</f>
        <v>93289</v>
      </c>
      <c r="AD37" s="165">
        <f t="shared" ref="AD37:AK37" si="8">AD25+AD36</f>
        <v>-18486</v>
      </c>
      <c r="AE37" s="165">
        <f t="shared" si="8"/>
        <v>69904</v>
      </c>
      <c r="AF37" s="165">
        <f t="shared" si="8"/>
        <v>-109312</v>
      </c>
      <c r="AG37" s="165">
        <f t="shared" si="8"/>
        <v>12308</v>
      </c>
      <c r="AH37" s="165">
        <f t="shared" si="8"/>
        <v>-13627</v>
      </c>
      <c r="AI37" s="165">
        <f t="shared" si="8"/>
        <v>120913</v>
      </c>
      <c r="AJ37" s="165">
        <f t="shared" si="8"/>
        <v>150918</v>
      </c>
      <c r="AK37" s="165">
        <f t="shared" si="8"/>
        <v>43727</v>
      </c>
    </row>
    <row r="38" spans="1:37">
      <c r="A38" s="21" t="s">
        <v>68</v>
      </c>
      <c r="B38" s="269" t="s">
        <v>69</v>
      </c>
      <c r="C38" s="99">
        <v>-327074</v>
      </c>
      <c r="D38" s="99">
        <v>-58333</v>
      </c>
      <c r="E38" s="99">
        <v>-117002</v>
      </c>
      <c r="F38" s="99">
        <v>-827432</v>
      </c>
      <c r="G38" s="99">
        <v>28594</v>
      </c>
      <c r="H38" s="99">
        <v>52044.789999999979</v>
      </c>
      <c r="I38" s="99">
        <v>71636.210000000021</v>
      </c>
      <c r="J38" s="99">
        <v>209028</v>
      </c>
      <c r="K38" s="99">
        <v>258474.15000000014</v>
      </c>
      <c r="L38" s="99">
        <v>273140.10504349991</v>
      </c>
      <c r="M38" s="99">
        <v>123034.74495649997</v>
      </c>
      <c r="N38" s="99">
        <v>113099</v>
      </c>
      <c r="O38" s="99">
        <v>122422</v>
      </c>
      <c r="P38" s="99">
        <v>237723</v>
      </c>
      <c r="Q38" s="99">
        <v>125522</v>
      </c>
      <c r="R38" s="99">
        <v>54178</v>
      </c>
      <c r="S38" s="99">
        <v>136521</v>
      </c>
      <c r="T38" s="99">
        <v>76548</v>
      </c>
      <c r="U38" s="99">
        <v>92322</v>
      </c>
      <c r="V38" s="99">
        <v>96457</v>
      </c>
      <c r="W38" s="99">
        <v>91538</v>
      </c>
      <c r="X38" s="99">
        <v>120328</v>
      </c>
      <c r="Y38" s="99">
        <v>113859</v>
      </c>
      <c r="Z38" s="99">
        <v>-172955</v>
      </c>
      <c r="AA38" s="99">
        <v>-9473</v>
      </c>
      <c r="AB38" s="99">
        <f t="shared" si="5"/>
        <v>-32588</v>
      </c>
      <c r="AC38" s="99">
        <v>93289</v>
      </c>
      <c r="AD38" s="99">
        <v>-18486</v>
      </c>
      <c r="AE38" s="99">
        <v>69904</v>
      </c>
      <c r="AF38" s="99">
        <v>-109312</v>
      </c>
      <c r="AG38" s="99">
        <v>12308</v>
      </c>
      <c r="AH38" s="99">
        <v>-13627</v>
      </c>
      <c r="AI38" s="99">
        <v>120913</v>
      </c>
      <c r="AJ38" s="99">
        <v>150918</v>
      </c>
      <c r="AK38" s="99">
        <v>43727</v>
      </c>
    </row>
    <row r="48" spans="1:37" ht="18">
      <c r="A48" s="201" t="s">
        <v>424</v>
      </c>
    </row>
    <row r="50" spans="1:37">
      <c r="A50" s="13" t="s">
        <v>2</v>
      </c>
      <c r="B50" s="13" t="s">
        <v>3</v>
      </c>
    </row>
    <row r="51" spans="1:37" ht="30.6" customHeight="1">
      <c r="A51" s="229" t="s">
        <v>57</v>
      </c>
      <c r="B51" s="229" t="s">
        <v>58</v>
      </c>
      <c r="C51" s="194" t="s">
        <v>11</v>
      </c>
      <c r="D51" s="194" t="s">
        <v>10</v>
      </c>
      <c r="E51" s="194" t="s">
        <v>9</v>
      </c>
      <c r="F51" s="194" t="s">
        <v>8</v>
      </c>
      <c r="G51" s="194" t="s">
        <v>7</v>
      </c>
      <c r="H51" s="194" t="s">
        <v>6</v>
      </c>
      <c r="I51" s="194" t="s">
        <v>349</v>
      </c>
      <c r="J51" s="194" t="s">
        <v>360</v>
      </c>
      <c r="K51" s="194" t="s">
        <v>380</v>
      </c>
      <c r="L51" s="194" t="s">
        <v>397</v>
      </c>
      <c r="M51" s="194" t="s">
        <v>407</v>
      </c>
      <c r="N51" s="194" t="s">
        <v>414</v>
      </c>
      <c r="O51" s="194" t="s">
        <v>416</v>
      </c>
      <c r="P51" s="194" t="s">
        <v>418</v>
      </c>
      <c r="Q51" s="194" t="s">
        <v>422</v>
      </c>
      <c r="R51" s="194" t="s">
        <v>426</v>
      </c>
      <c r="S51" s="194" t="s">
        <v>428</v>
      </c>
      <c r="T51" s="194">
        <v>43281</v>
      </c>
      <c r="U51" s="194">
        <v>43373</v>
      </c>
      <c r="V51" s="194">
        <v>43464</v>
      </c>
      <c r="W51" s="194">
        <v>43555</v>
      </c>
      <c r="X51" s="194">
        <v>43646</v>
      </c>
      <c r="Y51" s="194">
        <v>43738</v>
      </c>
      <c r="Z51" s="194">
        <v>43830</v>
      </c>
      <c r="AA51" s="194">
        <v>43921</v>
      </c>
      <c r="AB51" s="194">
        <v>44012</v>
      </c>
      <c r="AC51" s="194">
        <v>44104</v>
      </c>
      <c r="AD51" s="194">
        <v>44196</v>
      </c>
      <c r="AE51" s="194">
        <v>44286</v>
      </c>
      <c r="AF51" s="194">
        <v>44377</v>
      </c>
      <c r="AG51" s="194">
        <v>44469</v>
      </c>
      <c r="AH51" s="194">
        <v>44561</v>
      </c>
      <c r="AI51" s="194">
        <v>44651</v>
      </c>
      <c r="AJ51" s="194">
        <v>44742</v>
      </c>
      <c r="AK51" s="194">
        <v>44834</v>
      </c>
    </row>
    <row r="52" spans="1:37">
      <c r="A52" s="18"/>
      <c r="B52" s="200"/>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row>
    <row r="53" spans="1:37" ht="15" thickBot="1">
      <c r="A53" s="19" t="s">
        <v>59</v>
      </c>
      <c r="B53" s="198" t="s">
        <v>50</v>
      </c>
      <c r="C53" s="97">
        <v>44638</v>
      </c>
      <c r="D53" s="97">
        <v>108498</v>
      </c>
      <c r="E53" s="97">
        <v>177264</v>
      </c>
      <c r="F53" s="97">
        <v>138031</v>
      </c>
      <c r="G53" s="97">
        <v>14516</v>
      </c>
      <c r="H53" s="97">
        <v>17803</v>
      </c>
      <c r="I53" s="97">
        <v>58219</v>
      </c>
      <c r="J53" s="97">
        <v>13293</v>
      </c>
      <c r="K53" s="97">
        <v>31265</v>
      </c>
      <c r="L53" s="97">
        <v>64638</v>
      </c>
      <c r="M53" s="97">
        <v>74856</v>
      </c>
      <c r="N53" s="97">
        <v>76860</v>
      </c>
      <c r="O53" s="97">
        <v>39563</v>
      </c>
      <c r="P53" s="97">
        <v>120779</v>
      </c>
      <c r="Q53" s="97">
        <v>230569</v>
      </c>
      <c r="R53" s="97">
        <v>279707</v>
      </c>
      <c r="S53" s="97">
        <v>85458</v>
      </c>
      <c r="T53" s="97">
        <v>188601</v>
      </c>
      <c r="U53" s="97">
        <v>319499</v>
      </c>
      <c r="V53" s="97">
        <v>360378</v>
      </c>
      <c r="W53" s="97">
        <v>161601</v>
      </c>
      <c r="X53" s="97">
        <v>378661</v>
      </c>
      <c r="Y53" s="97">
        <v>493423</v>
      </c>
      <c r="Z53" s="97">
        <v>614694</v>
      </c>
      <c r="AA53" s="97">
        <v>115081.01989999997</v>
      </c>
      <c r="AB53" s="97">
        <v>334126.84999999986</v>
      </c>
      <c r="AC53" s="97">
        <v>565629</v>
      </c>
      <c r="AD53" s="97">
        <v>733095.10000000009</v>
      </c>
      <c r="AE53" s="97">
        <v>163986.21000000002</v>
      </c>
      <c r="AF53" s="97">
        <v>295943</v>
      </c>
      <c r="AG53" s="97">
        <v>449802</v>
      </c>
      <c r="AH53" s="97">
        <v>176298</v>
      </c>
      <c r="AI53" s="97">
        <v>277741</v>
      </c>
      <c r="AJ53" s="97">
        <v>535409</v>
      </c>
      <c r="AK53" s="97">
        <v>188812</v>
      </c>
    </row>
    <row r="54" spans="1:37" ht="15" thickTop="1">
      <c r="A54" s="19" t="s">
        <v>60</v>
      </c>
      <c r="B54" s="198" t="s">
        <v>61</v>
      </c>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row>
    <row r="55" spans="1:37" ht="22.5">
      <c r="A55" s="160" t="s">
        <v>701</v>
      </c>
      <c r="B55" s="202" t="s">
        <v>702</v>
      </c>
      <c r="C55" s="161">
        <v>-723</v>
      </c>
      <c r="D55" s="161">
        <v>88268</v>
      </c>
      <c r="E55" s="161">
        <v>141005</v>
      </c>
      <c r="F55" s="161">
        <v>167795</v>
      </c>
      <c r="G55" s="161">
        <v>-2274</v>
      </c>
      <c r="H55" s="161">
        <v>-117855</v>
      </c>
      <c r="I55" s="161">
        <v>-90093</v>
      </c>
      <c r="J55" s="161">
        <v>-64043</v>
      </c>
      <c r="K55" s="161">
        <v>63304</v>
      </c>
      <c r="L55" s="161">
        <v>-4749</v>
      </c>
      <c r="M55" s="161">
        <v>-24481</v>
      </c>
      <c r="N55" s="161">
        <v>-203094</v>
      </c>
      <c r="O55" s="161">
        <v>74607</v>
      </c>
      <c r="P55" s="161">
        <v>113586</v>
      </c>
      <c r="Q55" s="161">
        <v>95231</v>
      </c>
      <c r="R55" s="161">
        <v>141509</v>
      </c>
      <c r="S55" s="161">
        <v>7000</v>
      </c>
      <c r="T55" s="161">
        <v>-19322</v>
      </c>
      <c r="U55" s="161">
        <v>-14124</v>
      </c>
      <c r="V55" s="161">
        <v>88</v>
      </c>
      <c r="W55" s="161">
        <v>-35967</v>
      </c>
      <c r="X55" s="161">
        <v>-15728</v>
      </c>
      <c r="Y55" s="161">
        <v>-7090</v>
      </c>
      <c r="Z55" s="161">
        <v>-15183</v>
      </c>
      <c r="AA55" s="161">
        <v>7703.8708365000057</v>
      </c>
      <c r="AB55" s="161">
        <v>62830</v>
      </c>
      <c r="AC55" s="161">
        <v>90113</v>
      </c>
      <c r="AD55" s="161">
        <v>132361</v>
      </c>
      <c r="AE55" s="161">
        <v>-93029</v>
      </c>
      <c r="AF55" s="161">
        <v>-173476</v>
      </c>
      <c r="AG55" s="161">
        <v>-298352</v>
      </c>
      <c r="AH55" s="161">
        <v>-854322</v>
      </c>
      <c r="AI55" s="161">
        <v>-394592</v>
      </c>
      <c r="AJ55" s="161">
        <v>-711255</v>
      </c>
      <c r="AK55" s="161">
        <v>-689393</v>
      </c>
    </row>
    <row r="56" spans="1:37">
      <c r="A56" s="162" t="s">
        <v>62</v>
      </c>
      <c r="B56" s="203" t="s">
        <v>521</v>
      </c>
      <c r="C56" s="144">
        <v>6380</v>
      </c>
      <c r="D56" s="144">
        <v>117373</v>
      </c>
      <c r="E56" s="144">
        <v>182480</v>
      </c>
      <c r="F56" s="144">
        <v>215554</v>
      </c>
      <c r="G56" s="144">
        <v>-2807</v>
      </c>
      <c r="H56" s="144">
        <v>-145499</v>
      </c>
      <c r="I56" s="144">
        <v>-111226</v>
      </c>
      <c r="J56" s="144">
        <v>-79066</v>
      </c>
      <c r="K56" s="144">
        <v>78155</v>
      </c>
      <c r="L56" s="144">
        <v>-5862</v>
      </c>
      <c r="M56" s="144">
        <v>-30223</v>
      </c>
      <c r="N56" s="144">
        <v>-250823</v>
      </c>
      <c r="O56" s="144">
        <v>92108</v>
      </c>
      <c r="P56" s="144">
        <v>140230</v>
      </c>
      <c r="Q56" s="144">
        <v>117807</v>
      </c>
      <c r="R56" s="144">
        <v>174113</v>
      </c>
      <c r="S56" s="144"/>
      <c r="T56" s="144"/>
      <c r="U56" s="144"/>
      <c r="V56" s="144"/>
      <c r="W56" s="144"/>
      <c r="X56" s="144"/>
      <c r="Y56" s="144"/>
      <c r="Z56" s="144"/>
      <c r="AA56" s="144"/>
      <c r="AB56" s="144"/>
      <c r="AC56" s="144"/>
      <c r="AD56" s="144"/>
      <c r="AE56" s="144"/>
      <c r="AF56" s="144"/>
      <c r="AG56" s="144"/>
      <c r="AH56" s="144"/>
      <c r="AI56" s="144"/>
      <c r="AJ56" s="144"/>
      <c r="AK56" s="144"/>
    </row>
    <row r="57" spans="1:37" ht="25.5">
      <c r="A57" s="162" t="s">
        <v>703</v>
      </c>
      <c r="B57" s="203" t="s">
        <v>706</v>
      </c>
      <c r="C57" s="144">
        <v>-7272</v>
      </c>
      <c r="D57" s="144">
        <v>-8400</v>
      </c>
      <c r="E57" s="144">
        <v>-8400</v>
      </c>
      <c r="F57" s="144">
        <v>-8400</v>
      </c>
      <c r="G57" s="144"/>
      <c r="H57" s="144"/>
      <c r="I57" s="144"/>
      <c r="J57" s="144"/>
      <c r="K57" s="144"/>
      <c r="L57" s="144"/>
      <c r="M57" s="144"/>
      <c r="N57" s="144"/>
      <c r="O57" s="144"/>
      <c r="P57" s="144"/>
      <c r="Q57" s="144"/>
      <c r="R57" s="144"/>
      <c r="S57" s="144">
        <v>9330</v>
      </c>
      <c r="T57" s="144">
        <v>-23128</v>
      </c>
      <c r="U57" s="144">
        <v>-16762</v>
      </c>
      <c r="V57" s="144">
        <v>789</v>
      </c>
      <c r="W57" s="144">
        <v>-42610</v>
      </c>
      <c r="X57" s="144">
        <v>-19423</v>
      </c>
      <c r="Y57" s="144">
        <v>-8759</v>
      </c>
      <c r="Z57" s="144">
        <v>-18745</v>
      </c>
      <c r="AA57" s="144">
        <v>9510.9516500000063</v>
      </c>
      <c r="AB57" s="144">
        <v>77568</v>
      </c>
      <c r="AC57" s="144">
        <v>111251</v>
      </c>
      <c r="AD57" s="144">
        <v>163408</v>
      </c>
      <c r="AE57" s="144">
        <v>-113657</v>
      </c>
      <c r="AF57" s="144">
        <v>-218426</v>
      </c>
      <c r="AG57" s="144">
        <v>-347404</v>
      </c>
      <c r="AH57" s="144">
        <v>-969416</v>
      </c>
      <c r="AI57" s="144">
        <v>-437299</v>
      </c>
      <c r="AJ57" s="144">
        <v>-766046</v>
      </c>
      <c r="AK57" s="144">
        <v>-741451</v>
      </c>
    </row>
    <row r="58" spans="1:37" ht="25.5">
      <c r="A58" s="162" t="s">
        <v>699</v>
      </c>
      <c r="B58" s="203" t="s">
        <v>700</v>
      </c>
      <c r="C58" s="144">
        <v>169</v>
      </c>
      <c r="D58" s="144">
        <v>-20705</v>
      </c>
      <c r="E58" s="144">
        <v>-33075</v>
      </c>
      <c r="F58" s="144">
        <v>-39359</v>
      </c>
      <c r="G58" s="144">
        <v>533</v>
      </c>
      <c r="H58" s="144">
        <v>27644</v>
      </c>
      <c r="I58" s="144">
        <v>21133</v>
      </c>
      <c r="J58" s="144">
        <v>15023</v>
      </c>
      <c r="K58" s="144">
        <v>-14851</v>
      </c>
      <c r="L58" s="144">
        <v>1113</v>
      </c>
      <c r="M58" s="144">
        <v>5742</v>
      </c>
      <c r="N58" s="144">
        <v>47729</v>
      </c>
      <c r="O58" s="144">
        <v>-17501</v>
      </c>
      <c r="P58" s="144">
        <v>-26644</v>
      </c>
      <c r="Q58" s="144">
        <v>-22576</v>
      </c>
      <c r="R58" s="144">
        <v>-32604</v>
      </c>
      <c r="S58" s="144">
        <v>-2330</v>
      </c>
      <c r="T58" s="144">
        <v>3806</v>
      </c>
      <c r="U58" s="144">
        <v>2638</v>
      </c>
      <c r="V58" s="144">
        <v>-701</v>
      </c>
      <c r="W58" s="144">
        <v>6643</v>
      </c>
      <c r="X58" s="144">
        <v>3695</v>
      </c>
      <c r="Y58" s="144">
        <v>1669</v>
      </c>
      <c r="Z58" s="144">
        <v>3562</v>
      </c>
      <c r="AA58" s="144">
        <v>-1807.0808135000011</v>
      </c>
      <c r="AB58" s="144">
        <v>-14738</v>
      </c>
      <c r="AC58" s="144">
        <v>-21138</v>
      </c>
      <c r="AD58" s="144">
        <v>-31047</v>
      </c>
      <c r="AE58" s="144">
        <v>21595</v>
      </c>
      <c r="AF58" s="144">
        <v>41501</v>
      </c>
      <c r="AG58" s="144">
        <v>66007</v>
      </c>
      <c r="AH58" s="144">
        <v>184189</v>
      </c>
      <c r="AI58" s="144">
        <v>83087</v>
      </c>
      <c r="AJ58" s="144">
        <v>145549</v>
      </c>
      <c r="AK58" s="144">
        <v>140876</v>
      </c>
    </row>
    <row r="59" spans="1:37" ht="25.5">
      <c r="A59" s="162" t="s">
        <v>674</v>
      </c>
      <c r="B59" s="203" t="s">
        <v>707</v>
      </c>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v>-1193</v>
      </c>
      <c r="AF59" s="144">
        <v>5104</v>
      </c>
      <c r="AG59" s="144">
        <v>-20932</v>
      </c>
      <c r="AH59" s="144">
        <v>-85303</v>
      </c>
      <c r="AI59" s="144">
        <v>-49852</v>
      </c>
      <c r="AJ59" s="144">
        <v>-112047</v>
      </c>
      <c r="AK59" s="144">
        <v>-109652</v>
      </c>
    </row>
    <row r="60" spans="1:37" ht="25.5">
      <c r="A60" s="21" t="s">
        <v>698</v>
      </c>
      <c r="B60" s="197" t="s">
        <v>697</v>
      </c>
      <c r="C60" s="100"/>
      <c r="D60" s="100"/>
      <c r="E60" s="100"/>
      <c r="F60" s="100"/>
      <c r="G60" s="100"/>
      <c r="H60" s="100"/>
      <c r="I60" s="100"/>
      <c r="J60" s="100"/>
      <c r="K60" s="100"/>
      <c r="L60" s="100"/>
      <c r="M60" s="100"/>
      <c r="N60" s="100"/>
      <c r="O60" s="100"/>
      <c r="P60" s="100"/>
      <c r="Q60" s="100"/>
      <c r="R60" s="100"/>
      <c r="S60" s="100"/>
      <c r="T60" s="100"/>
      <c r="U60" s="100"/>
      <c r="V60" s="100"/>
      <c r="W60" s="100"/>
      <c r="X60" s="99"/>
      <c r="Y60" s="99"/>
      <c r="Z60" s="99"/>
      <c r="AA60" s="99"/>
      <c r="AB60" s="99"/>
      <c r="AC60" s="99"/>
      <c r="AD60" s="99"/>
      <c r="AE60" s="99">
        <v>226</v>
      </c>
      <c r="AF60" s="99">
        <v>-1655</v>
      </c>
      <c r="AG60" s="99">
        <v>3977</v>
      </c>
      <c r="AH60" s="99">
        <v>16208</v>
      </c>
      <c r="AI60" s="99">
        <v>9472</v>
      </c>
      <c r="AJ60" s="99">
        <v>21289</v>
      </c>
      <c r="AK60" s="99">
        <v>20834</v>
      </c>
    </row>
    <row r="61" spans="1:37" ht="22.5">
      <c r="A61" s="163" t="s">
        <v>696</v>
      </c>
      <c r="B61" s="202" t="s">
        <v>63</v>
      </c>
      <c r="C61" s="98">
        <v>-188</v>
      </c>
      <c r="D61" s="98">
        <v>-2121</v>
      </c>
      <c r="E61" s="98">
        <v>-2711</v>
      </c>
      <c r="F61" s="98">
        <v>-3895</v>
      </c>
      <c r="G61" s="98">
        <v>66</v>
      </c>
      <c r="H61" s="98">
        <v>3048</v>
      </c>
      <c r="I61" s="98">
        <v>4772</v>
      </c>
      <c r="J61" s="98">
        <v>5162</v>
      </c>
      <c r="K61" s="98">
        <v>-1280</v>
      </c>
      <c r="L61" s="98">
        <v>812</v>
      </c>
      <c r="M61" s="98">
        <v>853</v>
      </c>
      <c r="N61" s="98">
        <v>4507</v>
      </c>
      <c r="O61" s="98">
        <v>-311</v>
      </c>
      <c r="P61" s="98">
        <v>-168</v>
      </c>
      <c r="Q61" s="98">
        <v>-65</v>
      </c>
      <c r="R61" s="98">
        <v>976</v>
      </c>
      <c r="S61" s="98">
        <v>-136</v>
      </c>
      <c r="T61" s="98">
        <v>-409</v>
      </c>
      <c r="U61" s="98">
        <v>16</v>
      </c>
      <c r="V61" s="98">
        <v>-897</v>
      </c>
      <c r="W61" s="98">
        <v>-112</v>
      </c>
      <c r="X61" s="98">
        <v>312</v>
      </c>
      <c r="Y61" s="98">
        <v>-666</v>
      </c>
      <c r="Z61" s="98">
        <v>-745</v>
      </c>
      <c r="AA61" s="98">
        <v>249.85422</v>
      </c>
      <c r="AB61" s="98">
        <v>-782</v>
      </c>
      <c r="AC61" s="98">
        <v>-1093</v>
      </c>
      <c r="AD61" s="98">
        <v>-1779</v>
      </c>
      <c r="AE61" s="98">
        <v>679</v>
      </c>
      <c r="AF61" s="98">
        <v>1214</v>
      </c>
      <c r="AG61" s="98">
        <v>825</v>
      </c>
      <c r="AH61" s="98">
        <v>2867</v>
      </c>
      <c r="AI61" s="98">
        <v>-151</v>
      </c>
      <c r="AJ61" s="98">
        <v>511</v>
      </c>
      <c r="AK61" s="98">
        <v>-1828</v>
      </c>
    </row>
    <row r="62" spans="1:37">
      <c r="A62" s="22" t="s">
        <v>704</v>
      </c>
      <c r="B62" s="204" t="s">
        <v>64</v>
      </c>
      <c r="C62" s="100">
        <v>-232</v>
      </c>
      <c r="D62" s="100">
        <v>-2619</v>
      </c>
      <c r="E62" s="100">
        <v>-3347</v>
      </c>
      <c r="F62" s="100">
        <v>-4808</v>
      </c>
      <c r="G62" s="100">
        <v>81</v>
      </c>
      <c r="H62" s="100">
        <v>3763</v>
      </c>
      <c r="I62" s="100">
        <v>5891</v>
      </c>
      <c r="J62" s="100">
        <v>6374</v>
      </c>
      <c r="K62" s="100">
        <v>-1580</v>
      </c>
      <c r="L62" s="100">
        <v>1003</v>
      </c>
      <c r="M62" s="100">
        <v>1053</v>
      </c>
      <c r="N62" s="100">
        <v>4921</v>
      </c>
      <c r="O62" s="100">
        <v>210</v>
      </c>
      <c r="P62" s="100">
        <v>436</v>
      </c>
      <c r="Q62" s="100">
        <v>539</v>
      </c>
      <c r="R62" s="100">
        <v>1849</v>
      </c>
      <c r="S62" s="100">
        <v>-174</v>
      </c>
      <c r="T62" s="100">
        <v>-521</v>
      </c>
      <c r="U62" s="100">
        <v>18</v>
      </c>
      <c r="V62" s="100">
        <v>-1107</v>
      </c>
      <c r="W62" s="100">
        <v>-137</v>
      </c>
      <c r="X62" s="100">
        <v>386</v>
      </c>
      <c r="Y62" s="100">
        <v>-822</v>
      </c>
      <c r="Z62" s="100">
        <v>-924</v>
      </c>
      <c r="AA62" s="100">
        <v>308.46199999999999</v>
      </c>
      <c r="AB62" s="100">
        <v>-966</v>
      </c>
      <c r="AC62" s="100">
        <v>-1349</v>
      </c>
      <c r="AD62" s="100">
        <v>-2196</v>
      </c>
      <c r="AE62" s="100">
        <v>838</v>
      </c>
      <c r="AF62" s="100">
        <v>1499</v>
      </c>
      <c r="AG62" s="100">
        <v>1018</v>
      </c>
      <c r="AH62" s="100">
        <v>3540</v>
      </c>
      <c r="AI62" s="100">
        <v>-186</v>
      </c>
      <c r="AJ62" s="100">
        <v>631</v>
      </c>
      <c r="AK62" s="100">
        <v>-2257</v>
      </c>
    </row>
    <row r="63" spans="1:37" ht="25.5">
      <c r="A63" s="22" t="s">
        <v>705</v>
      </c>
      <c r="B63" s="204" t="s">
        <v>708</v>
      </c>
      <c r="C63" s="100">
        <v>44</v>
      </c>
      <c r="D63" s="100">
        <v>498</v>
      </c>
      <c r="E63" s="100">
        <v>636</v>
      </c>
      <c r="F63" s="100">
        <v>913</v>
      </c>
      <c r="G63" s="100">
        <v>-15</v>
      </c>
      <c r="H63" s="100">
        <v>-715</v>
      </c>
      <c r="I63" s="100">
        <v>-1119</v>
      </c>
      <c r="J63" s="100">
        <v>-1212</v>
      </c>
      <c r="K63" s="100">
        <v>300</v>
      </c>
      <c r="L63" s="100">
        <v>-191</v>
      </c>
      <c r="M63" s="100">
        <v>-200</v>
      </c>
      <c r="N63" s="100">
        <v>-414</v>
      </c>
      <c r="O63" s="100">
        <v>-521</v>
      </c>
      <c r="P63" s="100">
        <v>-604</v>
      </c>
      <c r="Q63" s="100">
        <v>-604</v>
      </c>
      <c r="R63" s="100">
        <v>-873</v>
      </c>
      <c r="S63" s="100">
        <v>38</v>
      </c>
      <c r="T63" s="100">
        <v>112</v>
      </c>
      <c r="U63" s="100">
        <v>-2</v>
      </c>
      <c r="V63" s="100">
        <v>210</v>
      </c>
      <c r="W63" s="100">
        <v>25</v>
      </c>
      <c r="X63" s="100">
        <v>-74</v>
      </c>
      <c r="Y63" s="100">
        <v>156</v>
      </c>
      <c r="Z63" s="100">
        <v>179</v>
      </c>
      <c r="AA63" s="100">
        <v>-58.607779999999998</v>
      </c>
      <c r="AB63" s="100">
        <v>184</v>
      </c>
      <c r="AC63" s="100">
        <v>256</v>
      </c>
      <c r="AD63" s="100">
        <v>417.27300000000002</v>
      </c>
      <c r="AE63" s="100">
        <v>-159</v>
      </c>
      <c r="AF63" s="100">
        <v>-285</v>
      </c>
      <c r="AG63" s="100">
        <v>-193</v>
      </c>
      <c r="AH63" s="100">
        <v>-673</v>
      </c>
      <c r="AI63" s="100">
        <v>35</v>
      </c>
      <c r="AJ63" s="100">
        <v>-120</v>
      </c>
      <c r="AK63" s="100">
        <v>429</v>
      </c>
    </row>
    <row r="64" spans="1:37" ht="15" thickBot="1">
      <c r="A64" s="27" t="s">
        <v>65</v>
      </c>
      <c r="B64" s="198" t="s">
        <v>709</v>
      </c>
      <c r="C64" s="97">
        <v>-911</v>
      </c>
      <c r="D64" s="97">
        <v>86147</v>
      </c>
      <c r="E64" s="97">
        <v>138294</v>
      </c>
      <c r="F64" s="97">
        <v>163900</v>
      </c>
      <c r="G64" s="97">
        <v>-2208</v>
      </c>
      <c r="H64" s="97">
        <v>-114807</v>
      </c>
      <c r="I64" s="97">
        <v>-85321</v>
      </c>
      <c r="J64" s="97">
        <v>-58881</v>
      </c>
      <c r="K64" s="97">
        <v>62024</v>
      </c>
      <c r="L64" s="97">
        <v>-3937</v>
      </c>
      <c r="M64" s="97">
        <v>-23628</v>
      </c>
      <c r="N64" s="97">
        <v>-198587</v>
      </c>
      <c r="O64" s="97">
        <v>74296</v>
      </c>
      <c r="P64" s="97">
        <v>113418</v>
      </c>
      <c r="Q64" s="97">
        <v>95166</v>
      </c>
      <c r="R64" s="97">
        <v>142485</v>
      </c>
      <c r="S64" s="97">
        <v>6864</v>
      </c>
      <c r="T64" s="97">
        <v>-19731</v>
      </c>
      <c r="U64" s="97">
        <v>-14108</v>
      </c>
      <c r="V64" s="97">
        <v>-809</v>
      </c>
      <c r="W64" s="97">
        <v>-36079</v>
      </c>
      <c r="X64" s="97">
        <v>-15416</v>
      </c>
      <c r="Y64" s="97">
        <v>-7756</v>
      </c>
      <c r="Z64" s="97">
        <v>-15928</v>
      </c>
      <c r="AA64" s="97">
        <v>7953.7250565000058</v>
      </c>
      <c r="AB64" s="97">
        <v>62048</v>
      </c>
      <c r="AC64" s="97">
        <v>89020</v>
      </c>
      <c r="AD64" s="97">
        <v>130582</v>
      </c>
      <c r="AE64" s="97">
        <v>-92350</v>
      </c>
      <c r="AF64" s="97">
        <v>-172262</v>
      </c>
      <c r="AG64" s="97">
        <v>-297527</v>
      </c>
      <c r="AH64" s="97">
        <v>-851455</v>
      </c>
      <c r="AI64" s="97">
        <v>-394743</v>
      </c>
      <c r="AJ64" s="97">
        <v>-710744</v>
      </c>
      <c r="AK64" s="97">
        <v>-691221</v>
      </c>
    </row>
    <row r="65" spans="1:37" ht="15" thickTop="1">
      <c r="A65" s="164" t="s">
        <v>66</v>
      </c>
      <c r="B65" s="199" t="s">
        <v>67</v>
      </c>
      <c r="C65" s="165">
        <v>43727</v>
      </c>
      <c r="D65" s="165">
        <v>194645</v>
      </c>
      <c r="E65" s="165">
        <v>315558</v>
      </c>
      <c r="F65" s="165">
        <v>301931</v>
      </c>
      <c r="G65" s="165">
        <v>12308</v>
      </c>
      <c r="H65" s="165">
        <v>-97004</v>
      </c>
      <c r="I65" s="165">
        <v>-27102</v>
      </c>
      <c r="J65" s="165">
        <v>-45588</v>
      </c>
      <c r="K65" s="165">
        <v>93289</v>
      </c>
      <c r="L65" s="165">
        <v>60701</v>
      </c>
      <c r="M65" s="165">
        <v>51228</v>
      </c>
      <c r="N65" s="165">
        <v>-121727</v>
      </c>
      <c r="O65" s="165">
        <v>113859</v>
      </c>
      <c r="P65" s="165">
        <v>234197</v>
      </c>
      <c r="Q65" s="165">
        <v>325735</v>
      </c>
      <c r="R65" s="165">
        <v>422192</v>
      </c>
      <c r="S65" s="165">
        <v>92322</v>
      </c>
      <c r="T65" s="165">
        <v>168870</v>
      </c>
      <c r="U65" s="165">
        <v>305391</v>
      </c>
      <c r="V65" s="165">
        <v>359569</v>
      </c>
      <c r="W65" s="165">
        <v>125522</v>
      </c>
      <c r="X65" s="165">
        <v>363245</v>
      </c>
      <c r="Y65" s="165">
        <v>485667</v>
      </c>
      <c r="Z65" s="165">
        <v>598766</v>
      </c>
      <c r="AA65" s="165">
        <v>123034.74495649997</v>
      </c>
      <c r="AB65" s="165">
        <v>396174.84999999986</v>
      </c>
      <c r="AC65" s="165">
        <v>654649</v>
      </c>
      <c r="AD65" s="165">
        <v>863677</v>
      </c>
      <c r="AE65" s="165">
        <v>71636.210000000021</v>
      </c>
      <c r="AF65" s="165">
        <v>123681</v>
      </c>
      <c r="AG65" s="165">
        <v>152275</v>
      </c>
      <c r="AH65" s="165">
        <v>-675157</v>
      </c>
      <c r="AI65" s="165">
        <v>-117002</v>
      </c>
      <c r="AJ65" s="165">
        <v>-175335</v>
      </c>
      <c r="AK65" s="165">
        <v>-502409</v>
      </c>
    </row>
    <row r="66" spans="1:37">
      <c r="A66" s="21" t="s">
        <v>68</v>
      </c>
      <c r="B66" s="205" t="s">
        <v>69</v>
      </c>
      <c r="C66" s="99">
        <v>43727</v>
      </c>
      <c r="D66" s="99">
        <v>194645</v>
      </c>
      <c r="E66" s="99">
        <v>315558</v>
      </c>
      <c r="F66" s="99">
        <v>301931</v>
      </c>
      <c r="G66" s="99">
        <v>12308</v>
      </c>
      <c r="H66" s="99">
        <v>-97004</v>
      </c>
      <c r="I66" s="99">
        <v>-27102</v>
      </c>
      <c r="J66" s="99">
        <v>-45588</v>
      </c>
      <c r="K66" s="99">
        <v>93289</v>
      </c>
      <c r="L66" s="99">
        <v>60701</v>
      </c>
      <c r="M66" s="99">
        <v>51228</v>
      </c>
      <c r="N66" s="99">
        <v>-121727</v>
      </c>
      <c r="O66" s="99">
        <v>113859</v>
      </c>
      <c r="P66" s="99">
        <v>234187</v>
      </c>
      <c r="Q66" s="99">
        <v>325735</v>
      </c>
      <c r="R66" s="99">
        <v>422192</v>
      </c>
      <c r="S66" s="99">
        <v>92322</v>
      </c>
      <c r="T66" s="99">
        <v>168870</v>
      </c>
      <c r="U66" s="99">
        <v>305391</v>
      </c>
      <c r="V66" s="99">
        <v>359569</v>
      </c>
      <c r="W66" s="99">
        <v>125522</v>
      </c>
      <c r="X66" s="99">
        <v>363245</v>
      </c>
      <c r="Y66" s="99">
        <v>485667</v>
      </c>
      <c r="Z66" s="99">
        <v>598766</v>
      </c>
      <c r="AA66" s="99">
        <v>123034.74495649997</v>
      </c>
      <c r="AB66" s="99">
        <v>396174.84999999986</v>
      </c>
      <c r="AC66" s="99">
        <v>654649</v>
      </c>
      <c r="AD66" s="99">
        <v>863677</v>
      </c>
      <c r="AE66" s="99">
        <v>71636.210000000021</v>
      </c>
      <c r="AF66" s="99">
        <v>123681</v>
      </c>
      <c r="AG66" s="99">
        <v>152275</v>
      </c>
      <c r="AH66" s="99">
        <v>-675157</v>
      </c>
      <c r="AI66" s="99">
        <v>-117002</v>
      </c>
      <c r="AJ66" s="99">
        <v>-175335</v>
      </c>
      <c r="AK66" s="99">
        <v>-502409</v>
      </c>
    </row>
    <row r="67" spans="1:37">
      <c r="A67" s="28"/>
      <c r="B67" s="18"/>
      <c r="C67" s="129"/>
      <c r="D67" s="129"/>
      <c r="E67" s="129"/>
      <c r="F67" s="129"/>
      <c r="G67" s="129"/>
      <c r="H67" s="129"/>
      <c r="I67" s="129"/>
      <c r="J67" s="129"/>
      <c r="K67" s="129"/>
      <c r="L67" s="129"/>
      <c r="M67" s="129"/>
      <c r="N67" s="129"/>
      <c r="O67" s="129"/>
      <c r="P67" s="129"/>
      <c r="Q67" s="129"/>
      <c r="R67" s="129"/>
      <c r="S67" s="129"/>
      <c r="T67" s="129"/>
      <c r="U67" s="129"/>
      <c r="V67" s="129"/>
      <c r="W67" s="130"/>
      <c r="X67" s="129"/>
      <c r="Y67" s="130"/>
      <c r="Z67" s="129"/>
      <c r="AA67" s="129"/>
      <c r="AB67" s="129"/>
      <c r="AC67" s="129"/>
      <c r="AD67" s="129"/>
      <c r="AE67" s="129"/>
      <c r="AF67" s="129"/>
      <c r="AG67" s="129"/>
      <c r="AH67" s="129"/>
      <c r="AI67" s="129"/>
      <c r="AJ67" s="129"/>
      <c r="AK67" s="129"/>
    </row>
    <row r="68" spans="1:37">
      <c r="A68" s="28"/>
      <c r="B68" s="28"/>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row>
    <row r="69" spans="1:37">
      <c r="A69" s="13" t="s">
        <v>53</v>
      </c>
      <c r="B69" s="13" t="s">
        <v>54</v>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row>
    <row r="70" spans="1:37" ht="30.6" customHeight="1">
      <c r="A70" s="229" t="s">
        <v>57</v>
      </c>
      <c r="B70" s="229" t="s">
        <v>58</v>
      </c>
      <c r="C70" s="195" t="s">
        <v>378</v>
      </c>
      <c r="D70" s="195" t="s">
        <v>377</v>
      </c>
      <c r="E70" s="195" t="s">
        <v>376</v>
      </c>
      <c r="F70" s="195" t="s">
        <v>375</v>
      </c>
      <c r="G70" s="195" t="s">
        <v>374</v>
      </c>
      <c r="H70" s="195" t="s">
        <v>373</v>
      </c>
      <c r="I70" s="195" t="s">
        <v>372</v>
      </c>
      <c r="J70" s="195" t="s">
        <v>379</v>
      </c>
      <c r="K70" s="195" t="s">
        <v>383</v>
      </c>
      <c r="L70" s="195" t="s">
        <v>398</v>
      </c>
      <c r="M70" s="195" t="s">
        <v>408</v>
      </c>
      <c r="N70" s="195" t="s">
        <v>415</v>
      </c>
      <c r="O70" s="195" t="s">
        <v>417</v>
      </c>
      <c r="P70" s="195" t="s">
        <v>419</v>
      </c>
      <c r="Q70" s="195" t="s">
        <v>423</v>
      </c>
      <c r="R70" s="195" t="s">
        <v>427</v>
      </c>
      <c r="S70" s="195" t="s">
        <v>429</v>
      </c>
      <c r="T70" s="195" t="s">
        <v>448</v>
      </c>
      <c r="U70" s="195" t="s">
        <v>478</v>
      </c>
      <c r="V70" s="195" t="s">
        <v>520</v>
      </c>
      <c r="W70" s="195" t="s">
        <v>538</v>
      </c>
      <c r="X70" s="195" t="s">
        <v>550</v>
      </c>
      <c r="Y70" s="195" t="s">
        <v>565</v>
      </c>
      <c r="Z70" s="195" t="s">
        <v>566</v>
      </c>
      <c r="AA70" s="195" t="s">
        <v>578</v>
      </c>
      <c r="AB70" s="195" t="s">
        <v>583</v>
      </c>
      <c r="AC70" s="195" t="s">
        <v>586</v>
      </c>
      <c r="AD70" s="195" t="s">
        <v>662</v>
      </c>
      <c r="AE70" s="195" t="s">
        <v>673</v>
      </c>
      <c r="AF70" s="195" t="s">
        <v>684</v>
      </c>
      <c r="AG70" s="195" t="s">
        <v>686</v>
      </c>
      <c r="AH70" s="195" t="s">
        <v>694</v>
      </c>
      <c r="AI70" s="195" t="s">
        <v>695</v>
      </c>
      <c r="AJ70" s="195" t="s">
        <v>730</v>
      </c>
      <c r="AK70" s="195" t="s">
        <v>738</v>
      </c>
    </row>
    <row r="71" spans="1:37">
      <c r="A71" s="18"/>
      <c r="B71" s="200"/>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row>
    <row r="72" spans="1:37" ht="15" thickBot="1">
      <c r="A72" s="19" t="s">
        <v>59</v>
      </c>
      <c r="B72" s="198" t="s">
        <v>50</v>
      </c>
      <c r="C72" s="97">
        <v>44638</v>
      </c>
      <c r="D72" s="97">
        <v>63860</v>
      </c>
      <c r="E72" s="97">
        <v>68766</v>
      </c>
      <c r="F72" s="97">
        <v>-39233</v>
      </c>
      <c r="G72" s="97">
        <v>14516</v>
      </c>
      <c r="H72" s="97">
        <v>3287</v>
      </c>
      <c r="I72" s="97">
        <v>40416</v>
      </c>
      <c r="J72" s="97">
        <v>-44926</v>
      </c>
      <c r="K72" s="97">
        <v>31265</v>
      </c>
      <c r="L72" s="97">
        <v>33373</v>
      </c>
      <c r="M72" s="97">
        <v>10218</v>
      </c>
      <c r="N72" s="97">
        <v>2004</v>
      </c>
      <c r="O72" s="97">
        <v>39563</v>
      </c>
      <c r="P72" s="97">
        <v>81216</v>
      </c>
      <c r="Q72" s="97">
        <v>109790</v>
      </c>
      <c r="R72" s="97">
        <v>49138</v>
      </c>
      <c r="S72" s="97">
        <v>85458</v>
      </c>
      <c r="T72" s="97">
        <v>103143</v>
      </c>
      <c r="U72" s="97">
        <v>130898</v>
      </c>
      <c r="V72" s="97">
        <v>40879</v>
      </c>
      <c r="W72" s="97">
        <v>161601</v>
      </c>
      <c r="X72" s="97">
        <v>217060</v>
      </c>
      <c r="Y72" s="97">
        <v>114762</v>
      </c>
      <c r="Z72" s="97">
        <v>121271</v>
      </c>
      <c r="AA72" s="97">
        <v>115081.01989999997</v>
      </c>
      <c r="AB72" s="97">
        <v>219045.8300999999</v>
      </c>
      <c r="AC72" s="97">
        <v>231502.15000000014</v>
      </c>
      <c r="AD72" s="97">
        <v>167466.10000000009</v>
      </c>
      <c r="AE72" s="97">
        <v>163986.21000000002</v>
      </c>
      <c r="AF72" s="97">
        <v>131956.78999999998</v>
      </c>
      <c r="AG72" s="97">
        <v>153859</v>
      </c>
      <c r="AH72" s="97">
        <v>-273504</v>
      </c>
      <c r="AI72" s="97">
        <v>277741</v>
      </c>
      <c r="AJ72" s="97">
        <v>257668</v>
      </c>
      <c r="AK72" s="97">
        <v>-346597</v>
      </c>
    </row>
    <row r="73" spans="1:37" ht="15" thickTop="1">
      <c r="A73" s="19" t="s">
        <v>60</v>
      </c>
      <c r="B73" s="198" t="s">
        <v>61</v>
      </c>
      <c r="C73" s="98"/>
      <c r="D73" s="98"/>
      <c r="E73" s="98"/>
      <c r="F73" s="98"/>
      <c r="G73" s="98"/>
      <c r="H73" s="98"/>
      <c r="I73" s="98"/>
      <c r="J73" s="98"/>
      <c r="K73" s="98"/>
      <c r="L73" s="98"/>
      <c r="M73" s="98"/>
      <c r="N73" s="98">
        <v>0</v>
      </c>
      <c r="O73" s="98">
        <v>0</v>
      </c>
      <c r="P73" s="98">
        <v>0</v>
      </c>
      <c r="Q73" s="98">
        <v>0</v>
      </c>
      <c r="R73" s="98">
        <v>0</v>
      </c>
      <c r="S73" s="98"/>
      <c r="T73" s="98">
        <v>0</v>
      </c>
      <c r="U73" s="98">
        <v>0</v>
      </c>
      <c r="V73" s="98">
        <v>0</v>
      </c>
      <c r="W73" s="98"/>
      <c r="X73" s="98"/>
      <c r="Y73" s="98"/>
      <c r="Z73" s="98"/>
      <c r="AA73" s="98"/>
      <c r="AB73" s="98"/>
      <c r="AC73" s="98"/>
      <c r="AD73" s="98"/>
      <c r="AE73" s="98"/>
      <c r="AF73" s="98"/>
      <c r="AG73" s="98"/>
      <c r="AH73" s="98"/>
      <c r="AI73" s="98"/>
      <c r="AJ73" s="98"/>
      <c r="AK73" s="98"/>
    </row>
    <row r="74" spans="1:37" ht="22.5">
      <c r="A74" s="20" t="s">
        <v>701</v>
      </c>
      <c r="B74" s="206" t="s">
        <v>702</v>
      </c>
      <c r="C74" s="98">
        <v>-723</v>
      </c>
      <c r="D74" s="98">
        <v>88991</v>
      </c>
      <c r="E74" s="98">
        <v>52737</v>
      </c>
      <c r="F74" s="98">
        <v>26790</v>
      </c>
      <c r="G74" s="98">
        <v>-2274</v>
      </c>
      <c r="H74" s="98">
        <v>-115581</v>
      </c>
      <c r="I74" s="98">
        <v>27763</v>
      </c>
      <c r="J74" s="98">
        <v>26050</v>
      </c>
      <c r="K74" s="98">
        <v>63304</v>
      </c>
      <c r="L74" s="98">
        <v>-68053</v>
      </c>
      <c r="M74" s="98">
        <v>-19732</v>
      </c>
      <c r="N74" s="98">
        <v>-178613</v>
      </c>
      <c r="O74" s="98">
        <v>74607</v>
      </c>
      <c r="P74" s="98">
        <v>38979</v>
      </c>
      <c r="Q74" s="98">
        <v>-18355</v>
      </c>
      <c r="R74" s="98">
        <v>46278</v>
      </c>
      <c r="S74" s="98">
        <v>7000</v>
      </c>
      <c r="T74" s="98">
        <v>-26322</v>
      </c>
      <c r="U74" s="98">
        <v>5198</v>
      </c>
      <c r="V74" s="98">
        <v>14212</v>
      </c>
      <c r="W74" s="98">
        <v>-35967</v>
      </c>
      <c r="X74" s="98">
        <v>20239</v>
      </c>
      <c r="Y74" s="98">
        <v>8638</v>
      </c>
      <c r="Z74" s="98">
        <v>-8093</v>
      </c>
      <c r="AA74" s="98">
        <v>7703.8708365000057</v>
      </c>
      <c r="AB74" s="98">
        <v>55126.129163499994</v>
      </c>
      <c r="AC74" s="98">
        <v>27283</v>
      </c>
      <c r="AD74" s="98">
        <v>42248</v>
      </c>
      <c r="AE74" s="98">
        <v>-93029</v>
      </c>
      <c r="AF74" s="98">
        <v>-80447</v>
      </c>
      <c r="AG74" s="98">
        <v>-124876</v>
      </c>
      <c r="AH74" s="98">
        <v>-555970</v>
      </c>
      <c r="AI74" s="98">
        <v>-394592</v>
      </c>
      <c r="AJ74" s="98">
        <v>-316663</v>
      </c>
      <c r="AK74" s="98">
        <v>21862</v>
      </c>
    </row>
    <row r="75" spans="1:37">
      <c r="A75" s="162" t="s">
        <v>62</v>
      </c>
      <c r="B75" s="203" t="s">
        <v>521</v>
      </c>
      <c r="C75" s="144">
        <v>6380</v>
      </c>
      <c r="D75" s="144">
        <v>110993</v>
      </c>
      <c r="E75" s="144">
        <v>65107</v>
      </c>
      <c r="F75" s="144">
        <v>33074</v>
      </c>
      <c r="G75" s="144">
        <v>-2807</v>
      </c>
      <c r="H75" s="144">
        <v>-142692</v>
      </c>
      <c r="I75" s="144">
        <v>34274</v>
      </c>
      <c r="J75" s="144">
        <v>32160</v>
      </c>
      <c r="K75" s="144">
        <v>78155</v>
      </c>
      <c r="L75" s="144">
        <v>-84017</v>
      </c>
      <c r="M75" s="144">
        <v>-24361</v>
      </c>
      <c r="N75" s="144">
        <v>-220600</v>
      </c>
      <c r="O75" s="144">
        <v>92108</v>
      </c>
      <c r="P75" s="144">
        <v>48122</v>
      </c>
      <c r="Q75" s="144">
        <v>-22423</v>
      </c>
      <c r="R75" s="144">
        <v>56306</v>
      </c>
      <c r="S75" s="144"/>
      <c r="T75" s="144"/>
      <c r="U75" s="144"/>
      <c r="V75" s="144">
        <v>0</v>
      </c>
      <c r="W75" s="144"/>
      <c r="X75" s="144"/>
      <c r="Y75" s="144"/>
      <c r="Z75" s="144"/>
      <c r="AA75" s="144"/>
      <c r="AB75" s="144"/>
      <c r="AC75" s="144"/>
      <c r="AD75" s="144"/>
      <c r="AE75" s="144"/>
      <c r="AF75" s="144"/>
      <c r="AG75" s="144"/>
      <c r="AH75" s="144"/>
      <c r="AI75" s="144"/>
      <c r="AJ75" s="144"/>
      <c r="AK75" s="144"/>
    </row>
    <row r="76" spans="1:37" ht="25.5">
      <c r="A76" s="162" t="s">
        <v>703</v>
      </c>
      <c r="B76" s="203" t="s">
        <v>706</v>
      </c>
      <c r="C76" s="144">
        <v>-7272</v>
      </c>
      <c r="D76" s="144">
        <v>-1128</v>
      </c>
      <c r="E76" s="144"/>
      <c r="F76" s="144"/>
      <c r="G76" s="144"/>
      <c r="H76" s="144"/>
      <c r="I76" s="144"/>
      <c r="J76" s="144"/>
      <c r="K76" s="144"/>
      <c r="L76" s="144"/>
      <c r="M76" s="144"/>
      <c r="N76" s="144"/>
      <c r="O76" s="144"/>
      <c r="P76" s="144"/>
      <c r="Q76" s="144"/>
      <c r="R76" s="144"/>
      <c r="S76" s="144">
        <v>9330</v>
      </c>
      <c r="T76" s="144">
        <v>-32458</v>
      </c>
      <c r="U76" s="144">
        <v>6366</v>
      </c>
      <c r="V76" s="144">
        <v>17551</v>
      </c>
      <c r="W76" s="144">
        <v>-42610</v>
      </c>
      <c r="X76" s="144">
        <v>23187</v>
      </c>
      <c r="Y76" s="144">
        <v>10664</v>
      </c>
      <c r="Z76" s="145">
        <v>-9986</v>
      </c>
      <c r="AA76" s="145">
        <v>9510.9516500000063</v>
      </c>
      <c r="AB76" s="145">
        <v>68057.048349999997</v>
      </c>
      <c r="AC76" s="145">
        <v>33683</v>
      </c>
      <c r="AD76" s="145">
        <v>52157</v>
      </c>
      <c r="AE76" s="145">
        <v>-113657</v>
      </c>
      <c r="AF76" s="145">
        <v>-104769</v>
      </c>
      <c r="AG76" s="145">
        <v>-128978</v>
      </c>
      <c r="AH76" s="144">
        <v>-622012</v>
      </c>
      <c r="AI76" s="144">
        <v>-437299</v>
      </c>
      <c r="AJ76" s="144">
        <v>-328747</v>
      </c>
      <c r="AK76" s="145">
        <v>24595</v>
      </c>
    </row>
    <row r="77" spans="1:37" ht="25.5">
      <c r="A77" s="162" t="s">
        <v>699</v>
      </c>
      <c r="B77" s="203" t="s">
        <v>700</v>
      </c>
      <c r="C77" s="144">
        <v>169</v>
      </c>
      <c r="D77" s="144">
        <v>-20874</v>
      </c>
      <c r="E77" s="144">
        <v>-12370</v>
      </c>
      <c r="F77" s="144">
        <v>-6284</v>
      </c>
      <c r="G77" s="144">
        <v>533</v>
      </c>
      <c r="H77" s="144">
        <v>27111</v>
      </c>
      <c r="I77" s="144">
        <v>-6511</v>
      </c>
      <c r="J77" s="144">
        <v>-6110</v>
      </c>
      <c r="K77" s="144">
        <v>-14851</v>
      </c>
      <c r="L77" s="144">
        <v>15964</v>
      </c>
      <c r="M77" s="144">
        <v>4629</v>
      </c>
      <c r="N77" s="144">
        <v>41987</v>
      </c>
      <c r="O77" s="144">
        <v>-17501</v>
      </c>
      <c r="P77" s="144">
        <v>-9143</v>
      </c>
      <c r="Q77" s="144">
        <v>4068</v>
      </c>
      <c r="R77" s="144">
        <v>-10028</v>
      </c>
      <c r="S77" s="144">
        <v>-2330</v>
      </c>
      <c r="T77" s="144">
        <v>6136</v>
      </c>
      <c r="U77" s="144">
        <v>-1168</v>
      </c>
      <c r="V77" s="144">
        <v>-3339</v>
      </c>
      <c r="W77" s="144">
        <v>6643</v>
      </c>
      <c r="X77" s="144">
        <v>-2948</v>
      </c>
      <c r="Y77" s="144">
        <v>-2026</v>
      </c>
      <c r="Z77" s="144">
        <v>1893</v>
      </c>
      <c r="AA77" s="144">
        <v>-1807.0808135000011</v>
      </c>
      <c r="AB77" s="144">
        <v>-12930.919186499999</v>
      </c>
      <c r="AC77" s="144">
        <v>-6400</v>
      </c>
      <c r="AD77" s="144">
        <v>-9909</v>
      </c>
      <c r="AE77" s="144">
        <v>21595</v>
      </c>
      <c r="AF77" s="144">
        <v>19906</v>
      </c>
      <c r="AG77" s="144">
        <v>24506</v>
      </c>
      <c r="AH77" s="144">
        <v>118182</v>
      </c>
      <c r="AI77" s="144">
        <v>83087</v>
      </c>
      <c r="AJ77" s="144">
        <v>62462</v>
      </c>
      <c r="AK77" s="144">
        <v>-4673</v>
      </c>
    </row>
    <row r="78" spans="1:37" ht="25.5">
      <c r="A78" s="162" t="s">
        <v>674</v>
      </c>
      <c r="B78" s="203" t="s">
        <v>707</v>
      </c>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v>-1193</v>
      </c>
      <c r="AF78" s="144">
        <v>6297</v>
      </c>
      <c r="AG78" s="144">
        <v>-26036</v>
      </c>
      <c r="AH78" s="144">
        <v>-64371</v>
      </c>
      <c r="AI78" s="144">
        <v>-49852</v>
      </c>
      <c r="AJ78" s="144">
        <v>-62195</v>
      </c>
      <c r="AK78" s="144">
        <v>2395</v>
      </c>
    </row>
    <row r="79" spans="1:37" ht="25.5">
      <c r="A79" s="21" t="s">
        <v>698</v>
      </c>
      <c r="B79" s="197" t="s">
        <v>697</v>
      </c>
      <c r="C79" s="100"/>
      <c r="D79" s="100"/>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v>226</v>
      </c>
      <c r="AF79" s="100">
        <v>-1881</v>
      </c>
      <c r="AG79" s="100">
        <v>5632</v>
      </c>
      <c r="AH79" s="100">
        <v>12231</v>
      </c>
      <c r="AI79" s="100">
        <v>9472</v>
      </c>
      <c r="AJ79" s="99">
        <v>11817</v>
      </c>
      <c r="AK79" s="99">
        <v>-455</v>
      </c>
    </row>
    <row r="80" spans="1:37" ht="22.5">
      <c r="A80" s="163" t="s">
        <v>696</v>
      </c>
      <c r="B80" s="206" t="s">
        <v>63</v>
      </c>
      <c r="C80" s="102">
        <v>-188</v>
      </c>
      <c r="D80" s="102">
        <v>-1933</v>
      </c>
      <c r="E80" s="102">
        <v>-590</v>
      </c>
      <c r="F80" s="102">
        <v>-1184</v>
      </c>
      <c r="G80" s="102">
        <v>66</v>
      </c>
      <c r="H80" s="102">
        <v>2982</v>
      </c>
      <c r="I80" s="102">
        <v>1725</v>
      </c>
      <c r="J80" s="102">
        <v>390</v>
      </c>
      <c r="K80" s="102">
        <v>-1280</v>
      </c>
      <c r="L80" s="102">
        <v>2092</v>
      </c>
      <c r="M80" s="102">
        <v>41</v>
      </c>
      <c r="N80" s="102">
        <v>3654</v>
      </c>
      <c r="O80" s="102">
        <v>-311</v>
      </c>
      <c r="P80" s="102">
        <v>143</v>
      </c>
      <c r="Q80" s="102">
        <v>103</v>
      </c>
      <c r="R80" s="102">
        <v>1041</v>
      </c>
      <c r="S80" s="102">
        <v>-136</v>
      </c>
      <c r="T80" s="102">
        <v>-273</v>
      </c>
      <c r="U80" s="102">
        <v>425</v>
      </c>
      <c r="V80" s="102">
        <v>-913</v>
      </c>
      <c r="W80" s="102">
        <v>-112</v>
      </c>
      <c r="X80" s="102">
        <v>424</v>
      </c>
      <c r="Y80" s="102">
        <v>-978</v>
      </c>
      <c r="Z80" s="102">
        <v>-79</v>
      </c>
      <c r="AA80" s="102">
        <v>249.85422</v>
      </c>
      <c r="AB80" s="102">
        <v>-1031.8542199999999</v>
      </c>
      <c r="AC80" s="102">
        <v>-311</v>
      </c>
      <c r="AD80" s="102">
        <v>-686</v>
      </c>
      <c r="AE80" s="102">
        <v>679</v>
      </c>
      <c r="AF80" s="102">
        <v>535</v>
      </c>
      <c r="AG80" s="102">
        <v>-389</v>
      </c>
      <c r="AH80" s="102">
        <v>2042</v>
      </c>
      <c r="AI80" s="102">
        <v>-151</v>
      </c>
      <c r="AJ80" s="102">
        <v>662</v>
      </c>
      <c r="AK80" s="102">
        <v>-2339</v>
      </c>
    </row>
    <row r="81" spans="1:37">
      <c r="A81" s="22" t="s">
        <v>704</v>
      </c>
      <c r="B81" s="204" t="s">
        <v>64</v>
      </c>
      <c r="C81" s="100">
        <v>-232</v>
      </c>
      <c r="D81" s="100">
        <v>-2387</v>
      </c>
      <c r="E81" s="100">
        <v>-728</v>
      </c>
      <c r="F81" s="100">
        <v>-1461</v>
      </c>
      <c r="G81" s="100">
        <v>81</v>
      </c>
      <c r="H81" s="100">
        <v>3682</v>
      </c>
      <c r="I81" s="100">
        <v>2129</v>
      </c>
      <c r="J81" s="100">
        <v>483</v>
      </c>
      <c r="K81" s="100">
        <v>-1580</v>
      </c>
      <c r="L81" s="100">
        <v>2583</v>
      </c>
      <c r="M81" s="100">
        <v>50</v>
      </c>
      <c r="N81" s="100">
        <v>3868</v>
      </c>
      <c r="O81" s="100">
        <v>210</v>
      </c>
      <c r="P81" s="100">
        <v>226</v>
      </c>
      <c r="Q81" s="100">
        <v>103</v>
      </c>
      <c r="R81" s="100">
        <v>1310</v>
      </c>
      <c r="S81" s="100">
        <v>-174</v>
      </c>
      <c r="T81" s="100">
        <v>-347</v>
      </c>
      <c r="U81" s="100">
        <v>539</v>
      </c>
      <c r="V81" s="100">
        <v>-1125</v>
      </c>
      <c r="W81" s="100">
        <v>-137</v>
      </c>
      <c r="X81" s="100">
        <v>523</v>
      </c>
      <c r="Y81" s="100">
        <v>-1208</v>
      </c>
      <c r="Z81" s="103">
        <v>-102</v>
      </c>
      <c r="AA81" s="103">
        <v>308.46199999999999</v>
      </c>
      <c r="AB81" s="103">
        <v>-1274.462</v>
      </c>
      <c r="AC81" s="103">
        <v>-383</v>
      </c>
      <c r="AD81" s="103">
        <v>-847</v>
      </c>
      <c r="AE81" s="103">
        <v>838</v>
      </c>
      <c r="AF81" s="103">
        <v>661</v>
      </c>
      <c r="AG81" s="103">
        <v>-481</v>
      </c>
      <c r="AH81" s="103">
        <v>2522</v>
      </c>
      <c r="AI81" s="103">
        <v>-186</v>
      </c>
      <c r="AJ81" s="103">
        <v>817</v>
      </c>
      <c r="AK81" s="103">
        <v>-2888</v>
      </c>
    </row>
    <row r="82" spans="1:37" ht="25.5">
      <c r="A82" s="22" t="s">
        <v>705</v>
      </c>
      <c r="B82" s="204" t="s">
        <v>708</v>
      </c>
      <c r="C82" s="100">
        <v>44</v>
      </c>
      <c r="D82" s="100">
        <v>454</v>
      </c>
      <c r="E82" s="100">
        <v>138</v>
      </c>
      <c r="F82" s="100">
        <v>277</v>
      </c>
      <c r="G82" s="100">
        <v>-15</v>
      </c>
      <c r="H82" s="100">
        <v>-700</v>
      </c>
      <c r="I82" s="100">
        <v>-404</v>
      </c>
      <c r="J82" s="100">
        <v>-93</v>
      </c>
      <c r="K82" s="100">
        <v>300</v>
      </c>
      <c r="L82" s="100">
        <v>-491</v>
      </c>
      <c r="M82" s="100">
        <v>-9</v>
      </c>
      <c r="N82" s="100">
        <v>-214</v>
      </c>
      <c r="O82" s="100">
        <v>-521</v>
      </c>
      <c r="P82" s="100">
        <v>-83</v>
      </c>
      <c r="Q82" s="100">
        <v>0</v>
      </c>
      <c r="R82" s="100">
        <v>-269</v>
      </c>
      <c r="S82" s="100">
        <v>38</v>
      </c>
      <c r="T82" s="100">
        <v>74</v>
      </c>
      <c r="U82" s="100">
        <v>-114</v>
      </c>
      <c r="V82" s="100">
        <v>212</v>
      </c>
      <c r="W82" s="100">
        <v>25</v>
      </c>
      <c r="X82" s="100">
        <v>-99</v>
      </c>
      <c r="Y82" s="100">
        <v>230</v>
      </c>
      <c r="Z82" s="103">
        <v>23</v>
      </c>
      <c r="AA82" s="103">
        <v>-58.607779999999998</v>
      </c>
      <c r="AB82" s="103">
        <v>242.60777999999999</v>
      </c>
      <c r="AC82" s="103">
        <v>72</v>
      </c>
      <c r="AD82" s="103">
        <v>161.27300000000002</v>
      </c>
      <c r="AE82" s="103">
        <v>-159</v>
      </c>
      <c r="AF82" s="103">
        <v>-126</v>
      </c>
      <c r="AG82" s="103">
        <v>92</v>
      </c>
      <c r="AH82" s="103">
        <v>-480</v>
      </c>
      <c r="AI82" s="103">
        <v>35</v>
      </c>
      <c r="AJ82" s="103">
        <v>-155</v>
      </c>
      <c r="AK82" s="103">
        <v>549</v>
      </c>
    </row>
    <row r="83" spans="1:37" ht="15" thickBot="1">
      <c r="A83" s="19" t="s">
        <v>65</v>
      </c>
      <c r="B83" s="198" t="s">
        <v>709</v>
      </c>
      <c r="C83" s="101">
        <v>-911</v>
      </c>
      <c r="D83" s="101">
        <v>87058</v>
      </c>
      <c r="E83" s="101">
        <v>52147</v>
      </c>
      <c r="F83" s="101">
        <v>25606</v>
      </c>
      <c r="G83" s="101">
        <v>-2208</v>
      </c>
      <c r="H83" s="101">
        <v>-112599</v>
      </c>
      <c r="I83" s="101">
        <v>29488</v>
      </c>
      <c r="J83" s="101">
        <v>26440</v>
      </c>
      <c r="K83" s="101">
        <v>62024</v>
      </c>
      <c r="L83" s="101">
        <v>-65961</v>
      </c>
      <c r="M83" s="101">
        <v>-19691</v>
      </c>
      <c r="N83" s="101">
        <v>-174959</v>
      </c>
      <c r="O83" s="101">
        <v>74296</v>
      </c>
      <c r="P83" s="101">
        <v>39122</v>
      </c>
      <c r="Q83" s="101">
        <v>-18252</v>
      </c>
      <c r="R83" s="101">
        <v>47319</v>
      </c>
      <c r="S83" s="101">
        <v>6864</v>
      </c>
      <c r="T83" s="101">
        <v>-26595</v>
      </c>
      <c r="U83" s="101">
        <v>5623</v>
      </c>
      <c r="V83" s="101">
        <v>13299</v>
      </c>
      <c r="W83" s="101">
        <v>-36079</v>
      </c>
      <c r="X83" s="101">
        <v>20663</v>
      </c>
      <c r="Y83" s="101">
        <v>7660</v>
      </c>
      <c r="Z83" s="101">
        <v>-8172</v>
      </c>
      <c r="AA83" s="101">
        <v>7953.7250565000058</v>
      </c>
      <c r="AB83" s="101">
        <v>54094.274943499993</v>
      </c>
      <c r="AC83" s="101">
        <v>26972</v>
      </c>
      <c r="AD83" s="101">
        <v>41562</v>
      </c>
      <c r="AE83" s="101">
        <v>-92350</v>
      </c>
      <c r="AF83" s="101">
        <v>-79912</v>
      </c>
      <c r="AG83" s="101">
        <v>-125265</v>
      </c>
      <c r="AH83" s="101">
        <v>-553928</v>
      </c>
      <c r="AI83" s="101">
        <v>-394743</v>
      </c>
      <c r="AJ83" s="101">
        <v>-316001</v>
      </c>
      <c r="AK83" s="101">
        <v>19523</v>
      </c>
    </row>
    <row r="84" spans="1:37" ht="15" thickTop="1">
      <c r="A84" s="164" t="s">
        <v>66</v>
      </c>
      <c r="B84" s="199" t="s">
        <v>67</v>
      </c>
      <c r="C84" s="165">
        <v>43727</v>
      </c>
      <c r="D84" s="165">
        <v>150918</v>
      </c>
      <c r="E84" s="165">
        <v>120913</v>
      </c>
      <c r="F84" s="165">
        <v>-13627</v>
      </c>
      <c r="G84" s="165">
        <v>12308</v>
      </c>
      <c r="H84" s="165">
        <v>-109312</v>
      </c>
      <c r="I84" s="165">
        <v>69904</v>
      </c>
      <c r="J84" s="165">
        <v>-18486</v>
      </c>
      <c r="K84" s="165">
        <v>93289</v>
      </c>
      <c r="L84" s="165">
        <v>-32588</v>
      </c>
      <c r="M84" s="165">
        <v>-9473</v>
      </c>
      <c r="N84" s="165">
        <v>-172955</v>
      </c>
      <c r="O84" s="165">
        <v>113859</v>
      </c>
      <c r="P84" s="165">
        <v>120338</v>
      </c>
      <c r="Q84" s="165">
        <v>91538</v>
      </c>
      <c r="R84" s="165">
        <v>96457</v>
      </c>
      <c r="S84" s="165">
        <v>92322</v>
      </c>
      <c r="T84" s="165">
        <v>76548</v>
      </c>
      <c r="U84" s="165">
        <v>136521</v>
      </c>
      <c r="V84" s="165">
        <v>54178</v>
      </c>
      <c r="W84" s="165">
        <v>125522</v>
      </c>
      <c r="X84" s="165">
        <v>237723</v>
      </c>
      <c r="Y84" s="165">
        <v>122422</v>
      </c>
      <c r="Z84" s="165">
        <v>113099</v>
      </c>
      <c r="AA84" s="165">
        <v>123034.74495649997</v>
      </c>
      <c r="AB84" s="165">
        <v>273140.10504349991</v>
      </c>
      <c r="AC84" s="165">
        <v>258474.15000000014</v>
      </c>
      <c r="AD84" s="165">
        <v>209028</v>
      </c>
      <c r="AE84" s="165">
        <v>71636.210000000021</v>
      </c>
      <c r="AF84" s="165">
        <v>52044.789999999979</v>
      </c>
      <c r="AG84" s="165">
        <v>28594</v>
      </c>
      <c r="AH84" s="165">
        <v>-827432</v>
      </c>
      <c r="AI84" s="165">
        <v>-117002</v>
      </c>
      <c r="AJ84" s="165">
        <v>-58333</v>
      </c>
      <c r="AK84" s="165">
        <v>-327074</v>
      </c>
    </row>
    <row r="85" spans="1:37">
      <c r="A85" s="21" t="s">
        <v>68</v>
      </c>
      <c r="B85" s="205" t="s">
        <v>69</v>
      </c>
      <c r="C85" s="99">
        <v>43727</v>
      </c>
      <c r="D85" s="99">
        <v>150918</v>
      </c>
      <c r="E85" s="99">
        <v>120913</v>
      </c>
      <c r="F85" s="99">
        <v>-13627</v>
      </c>
      <c r="G85" s="99">
        <v>12308</v>
      </c>
      <c r="H85" s="99">
        <v>-109312</v>
      </c>
      <c r="I85" s="99">
        <v>69904</v>
      </c>
      <c r="J85" s="99">
        <v>-18486</v>
      </c>
      <c r="K85" s="99">
        <v>93289</v>
      </c>
      <c r="L85" s="99">
        <v>-32588</v>
      </c>
      <c r="M85" s="99">
        <v>-9473</v>
      </c>
      <c r="N85" s="99">
        <v>-172955</v>
      </c>
      <c r="O85" s="99">
        <v>113859</v>
      </c>
      <c r="P85" s="99">
        <v>120328</v>
      </c>
      <c r="Q85" s="99">
        <v>91538</v>
      </c>
      <c r="R85" s="99">
        <v>96457</v>
      </c>
      <c r="S85" s="99">
        <v>92322</v>
      </c>
      <c r="T85" s="99">
        <v>76548</v>
      </c>
      <c r="U85" s="99">
        <v>136521</v>
      </c>
      <c r="V85" s="99">
        <v>54178</v>
      </c>
      <c r="W85" s="99">
        <v>125522</v>
      </c>
      <c r="X85" s="99">
        <v>237723</v>
      </c>
      <c r="Y85" s="99">
        <v>122422</v>
      </c>
      <c r="Z85" s="99">
        <v>113099</v>
      </c>
      <c r="AA85" s="99">
        <v>123034.74495649997</v>
      </c>
      <c r="AB85" s="99">
        <v>273140.10504349991</v>
      </c>
      <c r="AC85" s="99">
        <v>258474.15000000014</v>
      </c>
      <c r="AD85" s="99">
        <v>209028</v>
      </c>
      <c r="AE85" s="99">
        <v>71636.210000000021</v>
      </c>
      <c r="AF85" s="99">
        <v>52044.789999999979</v>
      </c>
      <c r="AG85" s="99">
        <v>28594</v>
      </c>
      <c r="AH85" s="99">
        <v>-827432</v>
      </c>
      <c r="AI85" s="99">
        <v>-117002</v>
      </c>
      <c r="AJ85" s="99">
        <v>-58333</v>
      </c>
      <c r="AK85" s="99">
        <v>-327074</v>
      </c>
    </row>
  </sheetData>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tabColor rgb="FFB2E0B4"/>
    <pageSetUpPr fitToPage="1"/>
  </sheetPr>
  <dimension ref="A1:BB304"/>
  <sheetViews>
    <sheetView showGridLines="0" zoomScale="85" zoomScaleNormal="85" workbookViewId="0">
      <selection activeCell="C4" sqref="C4"/>
    </sheetView>
  </sheetViews>
  <sheetFormatPr defaultColWidth="10.28515625" defaultRowHeight="14.25" outlineLevelCol="1"/>
  <cols>
    <col min="1" max="1" width="40.7109375" style="2" customWidth="1"/>
    <col min="2" max="2" width="43.28515625" style="2" customWidth="1"/>
    <col min="3" max="14" width="13.140625" style="2" customWidth="1"/>
    <col min="15" max="16" width="43.28515625" style="2" customWidth="1"/>
    <col min="17" max="25" width="14.140625" style="2" bestFit="1" customWidth="1"/>
    <col min="26" max="26" width="45" style="2" customWidth="1"/>
    <col min="27" max="27" width="43.140625" style="2" customWidth="1" outlineLevel="1"/>
    <col min="28" max="28" width="14.140625" style="2" bestFit="1" customWidth="1"/>
    <col min="29" max="29" width="13.140625" style="2" customWidth="1"/>
    <col min="30" max="30" width="14.140625" style="2" bestFit="1" customWidth="1"/>
    <col min="31" max="46" width="13.140625" style="2" customWidth="1"/>
    <col min="47" max="47" width="12.7109375" style="2" customWidth="1"/>
    <col min="48" max="48" width="11.28515625" style="2" customWidth="1"/>
    <col min="49" max="49" width="13" style="2" customWidth="1"/>
    <col min="50" max="50" width="12.85546875" style="2" customWidth="1"/>
    <col min="51" max="51" width="11.28515625" style="2" customWidth="1"/>
    <col min="52" max="16384" width="10.28515625" style="2"/>
  </cols>
  <sheetData>
    <row r="1" spans="1:54" s="1" customFormat="1">
      <c r="A1" s="43" t="s">
        <v>0</v>
      </c>
      <c r="B1" s="43" t="s">
        <v>1</v>
      </c>
      <c r="Q1" s="43"/>
      <c r="R1" s="43"/>
      <c r="S1" s="43"/>
      <c r="T1" s="43"/>
      <c r="U1" s="43"/>
      <c r="V1" s="43"/>
      <c r="W1" s="43"/>
      <c r="X1" s="43"/>
      <c r="Y1" s="43"/>
      <c r="Z1" s="43" t="s">
        <v>0</v>
      </c>
      <c r="AA1" s="43" t="s">
        <v>1</v>
      </c>
      <c r="AB1" s="12"/>
      <c r="AC1" s="12"/>
      <c r="AD1" s="12"/>
      <c r="AE1" s="12"/>
      <c r="AF1" s="12"/>
      <c r="AG1" s="12"/>
      <c r="AH1" s="12"/>
      <c r="AI1" s="12"/>
      <c r="AJ1" s="12"/>
      <c r="AK1" s="12"/>
      <c r="AL1" s="12"/>
      <c r="AM1" s="12"/>
      <c r="AN1" s="12"/>
      <c r="AO1" s="12"/>
      <c r="AP1" s="12"/>
      <c r="AQ1" s="12"/>
      <c r="AR1" s="12"/>
      <c r="AS1" s="12"/>
      <c r="AT1" s="2"/>
      <c r="AU1" s="2"/>
      <c r="AV1" s="2"/>
      <c r="AW1" s="2"/>
      <c r="AX1" s="2"/>
      <c r="AY1" s="2"/>
      <c r="AZ1" s="2"/>
      <c r="BA1" s="2"/>
      <c r="BB1" s="2"/>
    </row>
    <row r="2" spans="1:54">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row>
    <row r="3" spans="1:54" s="40" customFormat="1">
      <c r="A3" s="13" t="s">
        <v>2</v>
      </c>
      <c r="B3" s="13" t="s">
        <v>3</v>
      </c>
      <c r="C3" s="13"/>
      <c r="D3" s="13"/>
      <c r="E3" s="13"/>
      <c r="F3" s="13"/>
      <c r="G3" s="13"/>
      <c r="H3" s="13"/>
      <c r="I3" s="13"/>
      <c r="J3" s="13"/>
      <c r="K3" s="13"/>
      <c r="L3" s="13"/>
      <c r="M3" s="13"/>
      <c r="N3" s="13"/>
      <c r="O3" s="13"/>
      <c r="P3" s="13"/>
      <c r="Q3" s="13"/>
      <c r="R3" s="13"/>
      <c r="S3" s="13"/>
      <c r="T3" s="13"/>
      <c r="U3" s="13"/>
      <c r="V3" s="13"/>
      <c r="W3" s="13"/>
      <c r="X3" s="13"/>
      <c r="Y3" s="13"/>
      <c r="Z3" s="13" t="s">
        <v>2</v>
      </c>
      <c r="AA3" s="13" t="s">
        <v>3</v>
      </c>
      <c r="AB3" s="13"/>
      <c r="AC3" s="13"/>
      <c r="AD3" s="13"/>
      <c r="AE3" s="13"/>
      <c r="AF3" s="13"/>
      <c r="AG3" s="13"/>
      <c r="AH3" s="13"/>
      <c r="AI3" s="13"/>
      <c r="AJ3" s="13"/>
      <c r="AK3" s="13"/>
      <c r="AL3" s="13"/>
      <c r="AM3" s="13"/>
      <c r="AN3" s="13"/>
      <c r="AO3" s="13"/>
      <c r="AP3" s="13"/>
      <c r="AQ3" s="13"/>
      <c r="AR3" s="13"/>
      <c r="AS3" s="13"/>
      <c r="AT3" s="2"/>
    </row>
    <row r="4" spans="1:54" ht="30.2" customHeight="1">
      <c r="A4" s="235" t="s">
        <v>16</v>
      </c>
      <c r="B4" s="235" t="s">
        <v>17</v>
      </c>
      <c r="C4" s="8">
        <v>44834</v>
      </c>
      <c r="D4" s="8">
        <v>44742</v>
      </c>
      <c r="E4" s="8">
        <v>44651</v>
      </c>
      <c r="F4" s="236">
        <v>44561</v>
      </c>
      <c r="G4" s="8">
        <v>44469</v>
      </c>
      <c r="H4" s="8">
        <v>44377</v>
      </c>
      <c r="I4" s="8">
        <v>44286</v>
      </c>
      <c r="J4" s="236">
        <v>44196</v>
      </c>
      <c r="K4" s="236">
        <v>44104</v>
      </c>
      <c r="L4" s="236">
        <v>44012</v>
      </c>
      <c r="M4" s="236">
        <v>43921</v>
      </c>
      <c r="N4" s="236">
        <v>43830</v>
      </c>
      <c r="O4" s="236">
        <v>43738</v>
      </c>
      <c r="P4" s="236">
        <v>43646</v>
      </c>
      <c r="Q4" s="236">
        <v>43555</v>
      </c>
      <c r="R4" s="236">
        <v>43465</v>
      </c>
      <c r="S4" s="236" t="s">
        <v>574</v>
      </c>
      <c r="T4" s="236">
        <v>43281</v>
      </c>
      <c r="U4" s="236" t="s">
        <v>428</v>
      </c>
      <c r="V4" s="236" t="s">
        <v>568</v>
      </c>
      <c r="W4" s="236" t="s">
        <v>422</v>
      </c>
      <c r="X4" s="236" t="s">
        <v>418</v>
      </c>
      <c r="Y4" s="236" t="s">
        <v>416</v>
      </c>
      <c r="Z4" s="31" t="s">
        <v>70</v>
      </c>
      <c r="AA4" s="31" t="s">
        <v>71</v>
      </c>
      <c r="AB4" s="8" t="s">
        <v>414</v>
      </c>
      <c r="AC4" s="8" t="s">
        <v>407</v>
      </c>
      <c r="AD4" s="8" t="s">
        <v>397</v>
      </c>
      <c r="AE4" s="8" t="s">
        <v>380</v>
      </c>
      <c r="AF4" s="8" t="s">
        <v>360</v>
      </c>
      <c r="AG4" s="8" t="s">
        <v>349</v>
      </c>
      <c r="AH4" s="8" t="s">
        <v>6</v>
      </c>
      <c r="AI4" s="8" t="s">
        <v>7</v>
      </c>
      <c r="AJ4" s="8" t="s">
        <v>8</v>
      </c>
      <c r="AK4" s="8" t="s">
        <v>9</v>
      </c>
      <c r="AL4" s="8" t="s">
        <v>10</v>
      </c>
      <c r="AM4" s="8" t="s">
        <v>11</v>
      </c>
    </row>
    <row r="5" spans="1:54">
      <c r="A5" s="32" t="s">
        <v>689</v>
      </c>
      <c r="B5" s="271" t="s">
        <v>690</v>
      </c>
      <c r="C5" s="24"/>
      <c r="D5" s="24"/>
      <c r="E5" s="24"/>
      <c r="F5" s="24"/>
      <c r="G5" s="24"/>
      <c r="H5" s="24"/>
      <c r="I5" s="24"/>
      <c r="J5" s="24"/>
      <c r="K5" s="24"/>
      <c r="L5" s="24"/>
      <c r="M5" s="24"/>
      <c r="N5" s="24"/>
      <c r="O5" s="24"/>
      <c r="P5" s="24"/>
      <c r="Q5" s="24"/>
      <c r="R5" s="24"/>
      <c r="S5" s="24"/>
      <c r="T5" s="24"/>
      <c r="U5" s="24"/>
      <c r="V5" s="24"/>
      <c r="W5" s="24"/>
      <c r="X5" s="24"/>
      <c r="Y5" s="24"/>
      <c r="Z5" s="32" t="s">
        <v>12</v>
      </c>
      <c r="AA5" s="271" t="s">
        <v>13</v>
      </c>
      <c r="AB5" s="24"/>
      <c r="AC5" s="24"/>
      <c r="AD5" s="24"/>
      <c r="AE5" s="24"/>
      <c r="AF5" s="24"/>
      <c r="AG5" s="24"/>
      <c r="AH5" s="24"/>
      <c r="AI5" s="24"/>
      <c r="AJ5" s="24"/>
      <c r="AK5" s="24"/>
      <c r="AL5" s="24"/>
      <c r="AM5" s="24"/>
    </row>
    <row r="6" spans="1:54">
      <c r="A6" s="21" t="s">
        <v>72</v>
      </c>
      <c r="B6" s="268" t="s">
        <v>493</v>
      </c>
      <c r="C6" s="24">
        <v>210996</v>
      </c>
      <c r="D6" s="24">
        <v>107416</v>
      </c>
      <c r="E6" s="24">
        <v>23956</v>
      </c>
      <c r="F6" s="24">
        <v>9147</v>
      </c>
      <c r="G6" s="24">
        <v>1993</v>
      </c>
      <c r="H6" s="24">
        <v>3526</v>
      </c>
      <c r="I6" s="24">
        <v>1383</v>
      </c>
      <c r="J6" s="24">
        <v>6437.7</v>
      </c>
      <c r="K6" s="24">
        <v>6542</v>
      </c>
      <c r="L6" s="24">
        <v>6451</v>
      </c>
      <c r="M6" s="24">
        <v>4925.5038400000003</v>
      </c>
      <c r="N6" s="24">
        <v>23326</v>
      </c>
      <c r="O6" s="24">
        <v>18339</v>
      </c>
      <c r="P6" s="24">
        <v>11756</v>
      </c>
      <c r="Q6" s="24">
        <v>6138</v>
      </c>
      <c r="R6" s="24">
        <v>17323</v>
      </c>
      <c r="S6" s="24">
        <v>12051</v>
      </c>
      <c r="T6" s="24">
        <v>11384</v>
      </c>
      <c r="U6" s="24">
        <v>8998</v>
      </c>
      <c r="V6" s="24">
        <v>29356</v>
      </c>
      <c r="W6" s="24">
        <v>21776</v>
      </c>
      <c r="X6" s="24">
        <v>14452</v>
      </c>
      <c r="Y6" s="24">
        <v>7106</v>
      </c>
      <c r="Z6" s="22" t="s">
        <v>72</v>
      </c>
      <c r="AA6" s="268" t="s">
        <v>73</v>
      </c>
      <c r="AB6" s="24">
        <v>28086</v>
      </c>
      <c r="AC6" s="24">
        <v>20661</v>
      </c>
      <c r="AD6" s="24">
        <v>12955</v>
      </c>
      <c r="AE6" s="24">
        <v>6378</v>
      </c>
      <c r="AF6" s="24">
        <v>24445</v>
      </c>
      <c r="AG6" s="24">
        <v>17705</v>
      </c>
      <c r="AH6" s="24">
        <v>11178</v>
      </c>
      <c r="AI6" s="24">
        <v>5521</v>
      </c>
      <c r="AJ6" s="24">
        <v>28790</v>
      </c>
      <c r="AK6" s="24">
        <v>22233</v>
      </c>
      <c r="AL6" s="24">
        <v>14132</v>
      </c>
      <c r="AM6" s="24">
        <v>6705</v>
      </c>
    </row>
    <row r="7" spans="1:54" ht="38.25">
      <c r="A7" s="21" t="s">
        <v>430</v>
      </c>
      <c r="B7" s="268" t="s">
        <v>431</v>
      </c>
      <c r="C7" s="24">
        <v>3049271</v>
      </c>
      <c r="D7" s="24">
        <v>2338595</v>
      </c>
      <c r="E7" s="24">
        <v>963806</v>
      </c>
      <c r="F7" s="24">
        <v>2411404</v>
      </c>
      <c r="G7" s="24">
        <v>1719307</v>
      </c>
      <c r="H7" s="24">
        <v>1128528</v>
      </c>
      <c r="I7" s="24">
        <v>560584</v>
      </c>
      <c r="J7" s="24">
        <v>2637946</v>
      </c>
      <c r="K7" s="24">
        <v>2062815</v>
      </c>
      <c r="L7" s="24">
        <v>1474411.8</v>
      </c>
      <c r="M7" s="24">
        <v>785727.25</v>
      </c>
      <c r="N7" s="24">
        <v>3284550</v>
      </c>
      <c r="O7" s="24">
        <v>2470355</v>
      </c>
      <c r="P7" s="24">
        <v>1642728</v>
      </c>
      <c r="Q7" s="24">
        <v>811213</v>
      </c>
      <c r="R7" s="24">
        <v>2347366</v>
      </c>
      <c r="S7" s="24">
        <v>1615207</v>
      </c>
      <c r="T7" s="24">
        <v>1049815</v>
      </c>
      <c r="U7" s="24">
        <v>484616</v>
      </c>
      <c r="V7" s="24">
        <v>2239898</v>
      </c>
      <c r="W7" s="24">
        <v>1704177</v>
      </c>
      <c r="X7" s="24">
        <v>1125438</v>
      </c>
      <c r="Y7" s="24">
        <v>556366</v>
      </c>
      <c r="Z7" s="22" t="s">
        <v>74</v>
      </c>
      <c r="AA7" s="268" t="s">
        <v>75</v>
      </c>
      <c r="AB7" s="24">
        <v>367980</v>
      </c>
      <c r="AC7" s="24">
        <v>269281</v>
      </c>
      <c r="AD7" s="24">
        <v>177228</v>
      </c>
      <c r="AE7" s="24">
        <v>87660</v>
      </c>
      <c r="AF7" s="24">
        <v>326144</v>
      </c>
      <c r="AG7" s="24">
        <v>236837</v>
      </c>
      <c r="AH7" s="24">
        <v>146669</v>
      </c>
      <c r="AI7" s="24">
        <v>66758</v>
      </c>
      <c r="AJ7" s="24">
        <v>285181</v>
      </c>
      <c r="AK7" s="24">
        <v>210496</v>
      </c>
      <c r="AL7" s="24">
        <v>134124</v>
      </c>
      <c r="AM7" s="24">
        <v>64420</v>
      </c>
    </row>
    <row r="8" spans="1:54" ht="25.5">
      <c r="A8" s="21" t="s">
        <v>481</v>
      </c>
      <c r="B8" s="272" t="s">
        <v>564</v>
      </c>
      <c r="C8" s="24">
        <v>32222</v>
      </c>
      <c r="D8" s="24">
        <v>15945</v>
      </c>
      <c r="E8" s="24">
        <v>5941</v>
      </c>
      <c r="F8" s="24">
        <v>11389</v>
      </c>
      <c r="G8" s="24">
        <v>7526</v>
      </c>
      <c r="H8" s="24">
        <v>4740</v>
      </c>
      <c r="I8" s="24">
        <v>2377</v>
      </c>
      <c r="J8" s="24">
        <v>12715</v>
      </c>
      <c r="K8" s="24">
        <v>11052</v>
      </c>
      <c r="L8" s="24">
        <v>8486</v>
      </c>
      <c r="M8" s="24">
        <v>3057</v>
      </c>
      <c r="N8" s="24">
        <v>19692</v>
      </c>
      <c r="O8" s="24">
        <v>16365</v>
      </c>
      <c r="P8" s="24">
        <v>12793</v>
      </c>
      <c r="Q8" s="24">
        <v>5968</v>
      </c>
      <c r="R8" s="24">
        <v>18866</v>
      </c>
      <c r="S8" s="24">
        <v>13180</v>
      </c>
      <c r="T8" s="24">
        <v>4712</v>
      </c>
      <c r="U8" s="24">
        <v>2082</v>
      </c>
      <c r="V8" s="24">
        <v>8214</v>
      </c>
      <c r="W8" s="24">
        <v>5782</v>
      </c>
      <c r="X8" s="24">
        <v>3783</v>
      </c>
      <c r="Y8" s="24">
        <v>1621</v>
      </c>
      <c r="Z8" s="22" t="s">
        <v>430</v>
      </c>
      <c r="AA8" s="268" t="s">
        <v>431</v>
      </c>
      <c r="AB8" s="35">
        <v>1848346</v>
      </c>
      <c r="AC8" s="35">
        <v>1392804</v>
      </c>
      <c r="AD8" s="35">
        <v>919338</v>
      </c>
      <c r="AE8" s="35">
        <v>455148</v>
      </c>
      <c r="AF8" s="35">
        <v>1487688</v>
      </c>
      <c r="AG8" s="35">
        <v>1047899</v>
      </c>
      <c r="AH8" s="35">
        <v>630483</v>
      </c>
      <c r="AI8" s="35">
        <v>272080</v>
      </c>
      <c r="AJ8" s="35">
        <v>1195057</v>
      </c>
      <c r="AK8" s="35">
        <v>889521</v>
      </c>
      <c r="AL8" s="35">
        <v>572064</v>
      </c>
      <c r="AM8" s="35">
        <v>280534</v>
      </c>
    </row>
    <row r="9" spans="1:54">
      <c r="A9" s="21" t="s">
        <v>482</v>
      </c>
      <c r="B9" s="272" t="s">
        <v>563</v>
      </c>
      <c r="C9" s="24">
        <v>857602</v>
      </c>
      <c r="D9" s="24">
        <v>1094883</v>
      </c>
      <c r="E9" s="24">
        <v>460351</v>
      </c>
      <c r="F9" s="24">
        <v>1239713</v>
      </c>
      <c r="G9" s="24">
        <v>885656</v>
      </c>
      <c r="H9" s="24">
        <v>581592</v>
      </c>
      <c r="I9" s="24">
        <v>289006</v>
      </c>
      <c r="J9" s="24">
        <v>1279498</v>
      </c>
      <c r="K9" s="24">
        <v>989029</v>
      </c>
      <c r="L9" s="24">
        <v>694259</v>
      </c>
      <c r="M9" s="24">
        <v>365915</v>
      </c>
      <c r="N9" s="24">
        <v>1493807</v>
      </c>
      <c r="O9" s="24">
        <v>1122459</v>
      </c>
      <c r="P9" s="24">
        <v>738095</v>
      </c>
      <c r="Q9" s="24">
        <v>356669</v>
      </c>
      <c r="R9" s="24">
        <v>989605</v>
      </c>
      <c r="S9" s="24">
        <v>707103</v>
      </c>
      <c r="T9" s="24">
        <v>441426</v>
      </c>
      <c r="U9" s="24">
        <v>202241</v>
      </c>
      <c r="V9" s="24">
        <v>924898</v>
      </c>
      <c r="W9" s="24">
        <v>699932</v>
      </c>
      <c r="X9" s="24">
        <v>463322</v>
      </c>
      <c r="Y9" s="24">
        <v>232362</v>
      </c>
      <c r="Z9" s="36" t="s">
        <v>76</v>
      </c>
      <c r="AA9" s="272" t="s">
        <v>77</v>
      </c>
      <c r="AB9" s="24">
        <v>434845</v>
      </c>
      <c r="AC9" s="24">
        <v>331515</v>
      </c>
      <c r="AD9" s="24">
        <v>218497</v>
      </c>
      <c r="AE9" s="24">
        <v>109197</v>
      </c>
      <c r="AF9" s="24">
        <v>401252</v>
      </c>
      <c r="AG9" s="24">
        <v>285540</v>
      </c>
      <c r="AH9" s="24">
        <v>171142</v>
      </c>
      <c r="AI9" s="24">
        <v>72575</v>
      </c>
      <c r="AJ9" s="24">
        <v>333563</v>
      </c>
      <c r="AK9" s="24">
        <v>246836</v>
      </c>
      <c r="AL9" s="24">
        <v>155107</v>
      </c>
      <c r="AM9" s="24">
        <v>77535</v>
      </c>
    </row>
    <row r="10" spans="1:54">
      <c r="A10" s="21" t="s">
        <v>483</v>
      </c>
      <c r="B10" s="272" t="s">
        <v>562</v>
      </c>
      <c r="C10" s="24">
        <v>1946460</v>
      </c>
      <c r="D10" s="24">
        <v>1104786</v>
      </c>
      <c r="E10" s="24">
        <v>447097</v>
      </c>
      <c r="F10" s="24">
        <v>1056358</v>
      </c>
      <c r="G10" s="24">
        <v>754566</v>
      </c>
      <c r="H10" s="24">
        <v>496023</v>
      </c>
      <c r="I10" s="24">
        <v>246429</v>
      </c>
      <c r="J10" s="24">
        <v>1240254</v>
      </c>
      <c r="K10" s="24">
        <v>978780</v>
      </c>
      <c r="L10" s="24">
        <v>711744.8</v>
      </c>
      <c r="M10" s="24">
        <v>384700</v>
      </c>
      <c r="N10" s="24">
        <v>1624670</v>
      </c>
      <c r="O10" s="24">
        <v>1223650</v>
      </c>
      <c r="P10" s="24">
        <v>821022</v>
      </c>
      <c r="Q10" s="24">
        <v>413802</v>
      </c>
      <c r="R10" s="24">
        <v>1217331</v>
      </c>
      <c r="S10" s="24">
        <v>807053</v>
      </c>
      <c r="T10" s="24">
        <v>540225</v>
      </c>
      <c r="U10" s="24">
        <v>266233</v>
      </c>
      <c r="V10" s="24">
        <v>1194733</v>
      </c>
      <c r="W10" s="24">
        <v>917532</v>
      </c>
      <c r="X10" s="24">
        <v>606724</v>
      </c>
      <c r="Y10" s="24">
        <v>297565</v>
      </c>
      <c r="Z10" s="36" t="s">
        <v>78</v>
      </c>
      <c r="AA10" s="272" t="s">
        <v>79</v>
      </c>
      <c r="AB10" s="24">
        <v>1326685</v>
      </c>
      <c r="AC10" s="24">
        <v>998217</v>
      </c>
      <c r="AD10" s="24">
        <v>660307</v>
      </c>
      <c r="AE10" s="24">
        <v>326287</v>
      </c>
      <c r="AF10" s="24">
        <v>1034758</v>
      </c>
      <c r="AG10" s="24">
        <v>729619</v>
      </c>
      <c r="AH10" s="24">
        <v>443760</v>
      </c>
      <c r="AI10" s="24">
        <v>197529</v>
      </c>
      <c r="AJ10" s="24">
        <v>849232</v>
      </c>
      <c r="AK10" s="24">
        <v>632989</v>
      </c>
      <c r="AL10" s="24">
        <v>410414</v>
      </c>
      <c r="AM10" s="24">
        <v>199683</v>
      </c>
    </row>
    <row r="11" spans="1:54">
      <c r="A11" s="237" t="s">
        <v>484</v>
      </c>
      <c r="B11" s="272" t="s">
        <v>485</v>
      </c>
      <c r="C11" s="24">
        <v>427829</v>
      </c>
      <c r="D11" s="24">
        <v>249424</v>
      </c>
      <c r="E11" s="24">
        <v>105052</v>
      </c>
      <c r="F11" s="24">
        <v>285509</v>
      </c>
      <c r="G11" s="24">
        <v>209492</v>
      </c>
      <c r="H11" s="24">
        <v>138156</v>
      </c>
      <c r="I11" s="24">
        <v>68502</v>
      </c>
      <c r="J11" s="24">
        <v>354127</v>
      </c>
      <c r="K11" s="24">
        <v>281219</v>
      </c>
      <c r="L11" s="24">
        <v>204151</v>
      </c>
      <c r="M11" s="24">
        <v>106948</v>
      </c>
      <c r="N11" s="24">
        <v>440094</v>
      </c>
      <c r="O11" s="24">
        <v>329848</v>
      </c>
      <c r="P11" s="24">
        <v>215878</v>
      </c>
      <c r="Q11" s="24">
        <v>105972</v>
      </c>
      <c r="R11" s="24">
        <v>429895</v>
      </c>
      <c r="S11" s="24">
        <v>320922</v>
      </c>
      <c r="T11" s="24">
        <v>209359</v>
      </c>
      <c r="U11" s="24">
        <v>101323</v>
      </c>
      <c r="V11" s="24">
        <v>493192</v>
      </c>
      <c r="W11" s="24">
        <v>365144</v>
      </c>
      <c r="X11" s="24">
        <v>239811</v>
      </c>
      <c r="Y11" s="24">
        <v>118265</v>
      </c>
      <c r="Z11" s="36" t="s">
        <v>80</v>
      </c>
      <c r="AA11" s="272" t="s">
        <v>81</v>
      </c>
      <c r="AB11" s="24">
        <v>5101</v>
      </c>
      <c r="AC11" s="24">
        <v>3735</v>
      </c>
      <c r="AD11" s="24">
        <v>2477</v>
      </c>
      <c r="AE11" s="24">
        <v>1248</v>
      </c>
      <c r="AF11" s="24">
        <v>5772</v>
      </c>
      <c r="AG11" s="24">
        <v>4461</v>
      </c>
      <c r="AH11" s="24">
        <v>3094</v>
      </c>
      <c r="AI11" s="24">
        <v>1636</v>
      </c>
      <c r="AJ11" s="24">
        <v>8350</v>
      </c>
      <c r="AK11" s="24">
        <v>6496</v>
      </c>
      <c r="AL11" s="24">
        <v>4371</v>
      </c>
      <c r="AM11" s="24">
        <v>2204</v>
      </c>
    </row>
    <row r="12" spans="1:54">
      <c r="A12" s="21" t="s">
        <v>486</v>
      </c>
      <c r="B12" s="268" t="s">
        <v>487</v>
      </c>
      <c r="C12" s="24">
        <v>3295</v>
      </c>
      <c r="D12" s="24">
        <v>2051</v>
      </c>
      <c r="E12" s="24">
        <v>1038</v>
      </c>
      <c r="F12" s="24">
        <v>1997</v>
      </c>
      <c r="G12" s="24">
        <v>1442</v>
      </c>
      <c r="H12" s="24">
        <v>972</v>
      </c>
      <c r="I12" s="24">
        <v>494</v>
      </c>
      <c r="J12" s="24">
        <v>4915</v>
      </c>
      <c r="K12" s="24">
        <v>4110</v>
      </c>
      <c r="L12" s="24">
        <v>2722</v>
      </c>
      <c r="M12" s="24">
        <v>1288</v>
      </c>
      <c r="N12" s="24">
        <v>6958</v>
      </c>
      <c r="O12" s="24">
        <v>5280</v>
      </c>
      <c r="P12" s="24">
        <v>3511</v>
      </c>
      <c r="Q12" s="24">
        <v>1774</v>
      </c>
      <c r="R12" s="24">
        <v>5099</v>
      </c>
      <c r="S12" s="24">
        <v>3435</v>
      </c>
      <c r="T12" s="24">
        <v>2281</v>
      </c>
      <c r="U12" s="24">
        <v>1156</v>
      </c>
      <c r="V12" s="24">
        <v>5139</v>
      </c>
      <c r="W12" s="24">
        <v>3930</v>
      </c>
      <c r="X12" s="24">
        <v>2634</v>
      </c>
      <c r="Y12" s="24">
        <v>1322</v>
      </c>
      <c r="Z12" s="36" t="s">
        <v>82</v>
      </c>
      <c r="AA12" s="272" t="s">
        <v>83</v>
      </c>
      <c r="AB12" s="24">
        <v>81715</v>
      </c>
      <c r="AC12" s="24">
        <v>59337</v>
      </c>
      <c r="AD12" s="24">
        <v>38057</v>
      </c>
      <c r="AE12" s="24">
        <v>18416</v>
      </c>
      <c r="AF12" s="24">
        <v>45906</v>
      </c>
      <c r="AG12" s="24">
        <v>28279</v>
      </c>
      <c r="AH12" s="24">
        <v>12487</v>
      </c>
      <c r="AI12" s="24">
        <v>340</v>
      </c>
      <c r="AJ12" s="24">
        <v>3912</v>
      </c>
      <c r="AK12" s="24">
        <v>3200</v>
      </c>
      <c r="AL12" s="24">
        <v>2172</v>
      </c>
      <c r="AM12" s="24">
        <v>1112</v>
      </c>
    </row>
    <row r="13" spans="1:54" ht="27.75" customHeight="1">
      <c r="A13" s="21" t="s">
        <v>488</v>
      </c>
      <c r="B13" s="272" t="s">
        <v>489</v>
      </c>
      <c r="C13" s="24">
        <v>209692</v>
      </c>
      <c r="D13" s="24">
        <v>120930</v>
      </c>
      <c r="E13" s="24">
        <v>49379</v>
      </c>
      <c r="F13" s="24">
        <v>101947</v>
      </c>
      <c r="G13" s="24">
        <v>70117</v>
      </c>
      <c r="H13" s="24">
        <v>45201</v>
      </c>
      <c r="I13" s="24">
        <v>22278</v>
      </c>
      <c r="J13" s="24">
        <v>100564</v>
      </c>
      <c r="K13" s="24">
        <v>79844</v>
      </c>
      <c r="L13" s="24">
        <v>57200</v>
      </c>
      <c r="M13" s="24">
        <v>30767.25</v>
      </c>
      <c r="N13" s="24">
        <v>139423</v>
      </c>
      <c r="O13" s="24">
        <v>102601</v>
      </c>
      <c r="P13" s="24">
        <v>67307</v>
      </c>
      <c r="Q13" s="24">
        <v>33000</v>
      </c>
      <c r="R13" s="24">
        <v>116465</v>
      </c>
      <c r="S13" s="24">
        <v>84436</v>
      </c>
      <c r="T13" s="24">
        <v>61171</v>
      </c>
      <c r="U13" s="24">
        <v>12904</v>
      </c>
      <c r="V13" s="24">
        <v>106913</v>
      </c>
      <c r="W13" s="24">
        <v>77001</v>
      </c>
      <c r="X13" s="24">
        <v>48975</v>
      </c>
      <c r="Y13" s="24">
        <v>23496</v>
      </c>
      <c r="Z13" s="22" t="s">
        <v>432</v>
      </c>
      <c r="AA13" s="268" t="s">
        <v>433</v>
      </c>
      <c r="AB13" s="24"/>
      <c r="AC13" s="24"/>
      <c r="AD13" s="24"/>
      <c r="AE13" s="24"/>
      <c r="AF13" s="24"/>
      <c r="AG13" s="24"/>
      <c r="AH13" s="24"/>
      <c r="AI13" s="24"/>
      <c r="AJ13" s="24"/>
      <c r="AK13" s="24"/>
      <c r="AL13" s="24"/>
      <c r="AM13" s="24"/>
    </row>
    <row r="14" spans="1:54" ht="38.25">
      <c r="A14" s="21" t="s">
        <v>432</v>
      </c>
      <c r="B14" s="268" t="s">
        <v>433</v>
      </c>
      <c r="C14" s="24">
        <v>62457</v>
      </c>
      <c r="D14" s="24">
        <v>35407</v>
      </c>
      <c r="E14" s="24">
        <v>12927</v>
      </c>
      <c r="F14" s="24">
        <v>9969</v>
      </c>
      <c r="G14" s="24">
        <v>4011</v>
      </c>
      <c r="H14" s="24">
        <v>2747</v>
      </c>
      <c r="I14" s="24">
        <v>1455</v>
      </c>
      <c r="J14" s="24">
        <v>20161</v>
      </c>
      <c r="K14" s="24">
        <v>18952</v>
      </c>
      <c r="L14" s="24">
        <v>17424</v>
      </c>
      <c r="M14" s="24">
        <v>13388</v>
      </c>
      <c r="N14" s="24">
        <v>63924</v>
      </c>
      <c r="O14" s="24">
        <v>49085</v>
      </c>
      <c r="P14" s="24">
        <v>33284</v>
      </c>
      <c r="Q14" s="24">
        <v>16932</v>
      </c>
      <c r="R14" s="24">
        <v>77311</v>
      </c>
      <c r="S14" s="24">
        <v>59445</v>
      </c>
      <c r="T14" s="24">
        <v>40607</v>
      </c>
      <c r="U14" s="24">
        <v>21043</v>
      </c>
      <c r="V14" s="24"/>
      <c r="W14" s="24"/>
      <c r="X14" s="24"/>
      <c r="Y14" s="24"/>
      <c r="Z14" s="22" t="s">
        <v>434</v>
      </c>
      <c r="AA14" s="268" t="s">
        <v>435</v>
      </c>
      <c r="AB14" s="24"/>
      <c r="AC14" s="24"/>
      <c r="AD14" s="24"/>
      <c r="AE14" s="24"/>
      <c r="AF14" s="24"/>
      <c r="AG14" s="24"/>
      <c r="AH14" s="24"/>
      <c r="AI14" s="24"/>
      <c r="AJ14" s="24"/>
      <c r="AK14" s="24"/>
      <c r="AL14" s="24"/>
      <c r="AM14" s="24"/>
    </row>
    <row r="15" spans="1:54" ht="25.5">
      <c r="A15" s="21" t="s">
        <v>434</v>
      </c>
      <c r="B15" s="268" t="s">
        <v>435</v>
      </c>
      <c r="C15" s="24">
        <v>450191</v>
      </c>
      <c r="D15" s="24">
        <v>297648</v>
      </c>
      <c r="E15" s="24">
        <v>147867</v>
      </c>
      <c r="F15" s="24">
        <v>591247</v>
      </c>
      <c r="G15" s="24">
        <v>446638</v>
      </c>
      <c r="H15" s="24">
        <v>296728</v>
      </c>
      <c r="I15" s="24">
        <v>147753</v>
      </c>
      <c r="J15" s="24">
        <v>535678</v>
      </c>
      <c r="K15" s="24">
        <v>389033</v>
      </c>
      <c r="L15" s="24">
        <v>249782</v>
      </c>
      <c r="M15" s="24">
        <v>123897</v>
      </c>
      <c r="N15" s="24">
        <v>445823</v>
      </c>
      <c r="O15" s="24">
        <v>324331</v>
      </c>
      <c r="P15" s="24">
        <v>210043</v>
      </c>
      <c r="Q15" s="24">
        <v>97200</v>
      </c>
      <c r="R15" s="24">
        <v>257703</v>
      </c>
      <c r="S15" s="24">
        <v>181977</v>
      </c>
      <c r="T15" s="24">
        <v>121450</v>
      </c>
      <c r="U15" s="24">
        <v>58063</v>
      </c>
      <c r="V15" s="24"/>
      <c r="W15" s="24"/>
      <c r="X15" s="24"/>
      <c r="Y15" s="24"/>
      <c r="Z15" s="21" t="s">
        <v>436</v>
      </c>
      <c r="AA15" s="268" t="s">
        <v>437</v>
      </c>
      <c r="AB15" s="24">
        <v>78754</v>
      </c>
      <c r="AC15" s="24">
        <v>59941</v>
      </c>
      <c r="AD15" s="24">
        <v>39647</v>
      </c>
      <c r="AE15" s="24">
        <v>14234</v>
      </c>
      <c r="AF15" s="24">
        <v>15197</v>
      </c>
      <c r="AG15" s="24">
        <v>979</v>
      </c>
      <c r="AH15" s="24">
        <v>396</v>
      </c>
      <c r="AI15" s="24"/>
      <c r="AJ15" s="24">
        <v>9024</v>
      </c>
      <c r="AK15" s="24">
        <v>9024</v>
      </c>
      <c r="AL15" s="24">
        <v>9024</v>
      </c>
      <c r="AM15" s="24">
        <v>7810</v>
      </c>
    </row>
    <row r="16" spans="1:54" ht="25.5">
      <c r="A16" s="21" t="s">
        <v>711</v>
      </c>
      <c r="B16" s="268" t="s">
        <v>439</v>
      </c>
      <c r="C16" s="24">
        <v>5892</v>
      </c>
      <c r="D16" s="24">
        <v>3701</v>
      </c>
      <c r="E16" s="24">
        <v>1567</v>
      </c>
      <c r="F16" s="24">
        <v>4640</v>
      </c>
      <c r="G16" s="24">
        <v>3431</v>
      </c>
      <c r="H16" s="24">
        <v>2368</v>
      </c>
      <c r="I16" s="24">
        <v>1152</v>
      </c>
      <c r="J16" s="24">
        <v>4311</v>
      </c>
      <c r="K16" s="24">
        <v>3154</v>
      </c>
      <c r="L16" s="24">
        <v>1886</v>
      </c>
      <c r="M16" s="24">
        <v>500</v>
      </c>
      <c r="N16" s="24">
        <v>931</v>
      </c>
      <c r="O16" s="24">
        <v>563</v>
      </c>
      <c r="P16" s="24">
        <v>280</v>
      </c>
      <c r="Q16" s="24">
        <v>3</v>
      </c>
      <c r="R16" s="24">
        <v>1064</v>
      </c>
      <c r="S16" s="24">
        <v>453</v>
      </c>
      <c r="T16" s="24">
        <v>243</v>
      </c>
      <c r="U16" s="24">
        <v>87</v>
      </c>
      <c r="V16" s="24"/>
      <c r="W16" s="24"/>
      <c r="X16" s="24"/>
      <c r="Y16" s="24"/>
      <c r="Z16" s="22" t="s">
        <v>84</v>
      </c>
      <c r="AA16" s="268" t="s">
        <v>85</v>
      </c>
      <c r="AB16" s="24"/>
      <c r="AC16" s="24"/>
      <c r="AD16" s="24"/>
      <c r="AE16" s="24"/>
      <c r="AF16" s="24">
        <v>7559</v>
      </c>
      <c r="AG16" s="24">
        <v>7559</v>
      </c>
      <c r="AH16" s="24">
        <v>7559</v>
      </c>
      <c r="AI16" s="24">
        <v>6120</v>
      </c>
      <c r="AJ16" s="24">
        <v>55797</v>
      </c>
      <c r="AK16" s="24">
        <v>42851</v>
      </c>
      <c r="AL16" s="24">
        <v>23533</v>
      </c>
      <c r="AM16" s="24">
        <v>11826</v>
      </c>
    </row>
    <row r="17" spans="1:46" ht="25.5">
      <c r="A17" s="21" t="s">
        <v>712</v>
      </c>
      <c r="B17" s="268" t="s">
        <v>441</v>
      </c>
      <c r="C17" s="24">
        <v>211869</v>
      </c>
      <c r="D17" s="24">
        <v>138851</v>
      </c>
      <c r="E17" s="24">
        <v>57786</v>
      </c>
      <c r="F17" s="24">
        <v>190653</v>
      </c>
      <c r="G17" s="24">
        <v>135616</v>
      </c>
      <c r="H17" s="24">
        <v>90688</v>
      </c>
      <c r="I17" s="24">
        <v>44936</v>
      </c>
      <c r="J17" s="24">
        <v>192129</v>
      </c>
      <c r="K17" s="24">
        <v>145613</v>
      </c>
      <c r="L17" s="24">
        <v>96960</v>
      </c>
      <c r="M17" s="24">
        <v>49562</v>
      </c>
      <c r="N17" s="24">
        <v>215945</v>
      </c>
      <c r="O17" s="24">
        <v>168368</v>
      </c>
      <c r="P17" s="24">
        <v>117024</v>
      </c>
      <c r="Q17" s="24">
        <v>64568</v>
      </c>
      <c r="R17" s="24">
        <v>167805</v>
      </c>
      <c r="S17" s="24">
        <v>104517</v>
      </c>
      <c r="T17" s="24">
        <v>70592</v>
      </c>
      <c r="U17" s="24">
        <v>35165</v>
      </c>
      <c r="V17" s="24"/>
      <c r="W17" s="24"/>
      <c r="X17" s="24"/>
      <c r="Y17" s="24"/>
      <c r="Z17" s="22" t="s">
        <v>86</v>
      </c>
      <c r="AA17" s="268" t="s">
        <v>87</v>
      </c>
      <c r="AB17" s="35">
        <v>261397</v>
      </c>
      <c r="AC17" s="35">
        <v>186941</v>
      </c>
      <c r="AD17" s="35">
        <v>121439</v>
      </c>
      <c r="AE17" s="35">
        <v>59118</v>
      </c>
      <c r="AF17" s="35">
        <v>208725</v>
      </c>
      <c r="AG17" s="35">
        <v>155724</v>
      </c>
      <c r="AH17" s="35">
        <v>105296</v>
      </c>
      <c r="AI17" s="35">
        <v>52138</v>
      </c>
      <c r="AJ17" s="35">
        <v>221248</v>
      </c>
      <c r="AK17" s="35">
        <v>166488</v>
      </c>
      <c r="AL17" s="35">
        <v>111299</v>
      </c>
      <c r="AM17" s="35">
        <v>54545</v>
      </c>
    </row>
    <row r="18" spans="1:46" ht="33" customHeight="1">
      <c r="A18" s="21" t="s">
        <v>436</v>
      </c>
      <c r="B18" s="268" t="s">
        <v>437</v>
      </c>
      <c r="C18" s="24">
        <v>145799</v>
      </c>
      <c r="D18" s="24">
        <v>114784</v>
      </c>
      <c r="E18" s="24">
        <v>55299</v>
      </c>
      <c r="F18" s="24">
        <v>195568</v>
      </c>
      <c r="G18" s="24">
        <v>139332</v>
      </c>
      <c r="H18" s="24">
        <v>86221</v>
      </c>
      <c r="I18" s="24">
        <v>43292</v>
      </c>
      <c r="J18" s="24">
        <v>176659</v>
      </c>
      <c r="K18" s="24">
        <v>131440</v>
      </c>
      <c r="L18" s="24">
        <v>85232</v>
      </c>
      <c r="M18" s="24">
        <v>41957</v>
      </c>
      <c r="N18" s="24">
        <v>153560</v>
      </c>
      <c r="O18" s="24">
        <v>116902</v>
      </c>
      <c r="P18" s="24">
        <v>79461</v>
      </c>
      <c r="Q18" s="24">
        <v>39013</v>
      </c>
      <c r="R18" s="24">
        <v>115233</v>
      </c>
      <c r="S18" s="24">
        <v>79818</v>
      </c>
      <c r="T18" s="24">
        <v>54251</v>
      </c>
      <c r="U18" s="24">
        <v>27058</v>
      </c>
      <c r="V18" s="24">
        <v>80978</v>
      </c>
      <c r="W18" s="24">
        <v>54267</v>
      </c>
      <c r="X18" s="24">
        <v>27542</v>
      </c>
      <c r="Y18" s="24">
        <v>13676</v>
      </c>
      <c r="Z18" s="36" t="s">
        <v>88</v>
      </c>
      <c r="AA18" s="272" t="s">
        <v>89</v>
      </c>
      <c r="AB18" s="24"/>
      <c r="AC18" s="24"/>
      <c r="AD18" s="24"/>
      <c r="AE18" s="24"/>
      <c r="AF18" s="24">
        <v>1956</v>
      </c>
      <c r="AG18" s="24">
        <v>1956</v>
      </c>
      <c r="AH18" s="24">
        <v>1956</v>
      </c>
      <c r="AI18" s="24">
        <v>1271</v>
      </c>
      <c r="AJ18" s="24">
        <v>10716</v>
      </c>
      <c r="AK18" s="24">
        <v>9679</v>
      </c>
      <c r="AL18" s="24">
        <v>7826</v>
      </c>
      <c r="AM18" s="24">
        <v>6398</v>
      </c>
    </row>
    <row r="19" spans="1:46" ht="38.25">
      <c r="A19" s="21" t="s">
        <v>675</v>
      </c>
      <c r="B19" s="262" t="s">
        <v>676</v>
      </c>
      <c r="C19" s="112">
        <v>8697</v>
      </c>
      <c r="D19" s="112">
        <v>5735</v>
      </c>
      <c r="E19" s="112">
        <v>2867</v>
      </c>
      <c r="F19" s="112">
        <v>7912</v>
      </c>
      <c r="G19" s="112">
        <v>4981</v>
      </c>
      <c r="H19" s="112">
        <v>2050</v>
      </c>
      <c r="I19" s="112">
        <v>7</v>
      </c>
      <c r="J19" s="24"/>
      <c r="K19" s="24"/>
      <c r="L19" s="24"/>
      <c r="M19" s="24"/>
      <c r="N19" s="24"/>
      <c r="O19" s="24"/>
      <c r="P19" s="24"/>
      <c r="Q19" s="24"/>
      <c r="R19" s="24"/>
      <c r="S19" s="24"/>
      <c r="T19" s="24"/>
      <c r="U19" s="24"/>
      <c r="V19" s="24"/>
      <c r="W19" s="24"/>
      <c r="X19" s="24"/>
      <c r="Y19" s="24"/>
      <c r="Z19" s="36"/>
      <c r="AA19" s="272"/>
      <c r="AB19" s="24"/>
      <c r="AC19" s="24"/>
      <c r="AD19" s="24"/>
      <c r="AE19" s="24"/>
      <c r="AF19" s="24"/>
      <c r="AG19" s="24"/>
      <c r="AH19" s="24"/>
      <c r="AI19" s="24"/>
      <c r="AJ19" s="24"/>
      <c r="AK19" s="24"/>
      <c r="AL19" s="24"/>
      <c r="AM19" s="24"/>
    </row>
    <row r="20" spans="1:46" s="29" customFormat="1" ht="29.25" customHeight="1">
      <c r="A20" s="21" t="s">
        <v>523</v>
      </c>
      <c r="B20" s="268" t="s">
        <v>710</v>
      </c>
      <c r="C20" s="24">
        <v>67</v>
      </c>
      <c r="D20" s="24">
        <v>67</v>
      </c>
      <c r="E20" s="24"/>
      <c r="F20" s="24">
        <v>274</v>
      </c>
      <c r="G20" s="24">
        <v>270</v>
      </c>
      <c r="H20" s="24">
        <v>185</v>
      </c>
      <c r="I20" s="24">
        <v>46</v>
      </c>
      <c r="J20" s="24">
        <v>18</v>
      </c>
      <c r="K20" s="24"/>
      <c r="L20" s="24"/>
      <c r="M20" s="24"/>
      <c r="N20" s="24">
        <v>24</v>
      </c>
      <c r="O20" s="24">
        <v>24</v>
      </c>
      <c r="P20" s="24">
        <v>19</v>
      </c>
      <c r="Q20" s="24">
        <v>19</v>
      </c>
      <c r="R20" s="24">
        <v>24</v>
      </c>
      <c r="S20" s="24"/>
      <c r="T20" s="24"/>
      <c r="U20" s="24"/>
      <c r="V20" s="24"/>
      <c r="W20" s="24"/>
      <c r="X20" s="24"/>
      <c r="Y20" s="24"/>
      <c r="Z20" s="234" t="s">
        <v>90</v>
      </c>
      <c r="AA20" s="275" t="s">
        <v>91</v>
      </c>
      <c r="AB20" s="24">
        <v>261397</v>
      </c>
      <c r="AC20" s="24">
        <v>186941</v>
      </c>
      <c r="AD20" s="24">
        <v>121439</v>
      </c>
      <c r="AE20" s="24">
        <v>59118</v>
      </c>
      <c r="AF20" s="24">
        <v>206769</v>
      </c>
      <c r="AG20" s="24">
        <v>153768</v>
      </c>
      <c r="AH20" s="24">
        <v>103340</v>
      </c>
      <c r="AI20" s="24">
        <v>50867</v>
      </c>
      <c r="AJ20" s="24">
        <v>210532</v>
      </c>
      <c r="AK20" s="24">
        <v>156809</v>
      </c>
      <c r="AL20" s="24">
        <v>103473</v>
      </c>
      <c r="AM20" s="24">
        <v>48147</v>
      </c>
      <c r="AT20" s="2"/>
    </row>
    <row r="21" spans="1:46" s="29" customFormat="1" ht="25.5">
      <c r="A21" s="21" t="s">
        <v>490</v>
      </c>
      <c r="B21" s="268" t="s">
        <v>491</v>
      </c>
      <c r="C21" s="24"/>
      <c r="D21" s="24"/>
      <c r="E21" s="24"/>
      <c r="F21" s="24"/>
      <c r="G21" s="24"/>
      <c r="H21" s="24"/>
      <c r="I21" s="24"/>
      <c r="J21" s="24"/>
      <c r="K21" s="24"/>
      <c r="L21" s="24"/>
      <c r="M21" s="24"/>
      <c r="N21" s="24"/>
      <c r="O21" s="24"/>
      <c r="P21" s="24"/>
      <c r="Q21" s="24"/>
      <c r="R21" s="24"/>
      <c r="S21" s="24"/>
      <c r="T21" s="24"/>
      <c r="U21" s="24"/>
      <c r="V21" s="24">
        <v>314986</v>
      </c>
      <c r="W21" s="24">
        <v>231157</v>
      </c>
      <c r="X21" s="24">
        <v>150128</v>
      </c>
      <c r="Y21" s="24">
        <v>75205</v>
      </c>
      <c r="Z21" s="234"/>
      <c r="AA21" s="275"/>
      <c r="AB21" s="24"/>
      <c r="AC21" s="24"/>
      <c r="AD21" s="24"/>
      <c r="AE21" s="24"/>
      <c r="AF21" s="24"/>
      <c r="AG21" s="24"/>
      <c r="AH21" s="24"/>
      <c r="AI21" s="24"/>
      <c r="AJ21" s="24"/>
      <c r="AK21" s="24"/>
      <c r="AL21" s="24"/>
      <c r="AM21" s="24"/>
      <c r="AT21" s="2"/>
    </row>
    <row r="22" spans="1:46" ht="25.5">
      <c r="B22" s="268"/>
      <c r="Z22" s="22" t="s">
        <v>438</v>
      </c>
      <c r="AA22" s="268" t="s">
        <v>439</v>
      </c>
      <c r="AB22" s="24"/>
      <c r="AC22" s="24"/>
      <c r="AD22" s="24"/>
      <c r="AE22" s="24"/>
      <c r="AF22" s="24"/>
      <c r="AG22" s="24"/>
      <c r="AH22" s="24"/>
      <c r="AI22" s="24"/>
      <c r="AJ22" s="24"/>
      <c r="AK22" s="24"/>
      <c r="AL22" s="24"/>
      <c r="AM22" s="24"/>
    </row>
    <row r="23" spans="1:46" ht="24.75" customHeight="1">
      <c r="A23" s="238"/>
      <c r="B23" s="268"/>
      <c r="C23" s="24"/>
      <c r="D23" s="24"/>
      <c r="E23" s="24"/>
      <c r="F23" s="24"/>
      <c r="G23" s="24"/>
      <c r="H23" s="24"/>
      <c r="I23" s="24"/>
      <c r="J23" s="24"/>
      <c r="K23" s="24"/>
      <c r="L23" s="24"/>
      <c r="M23" s="24"/>
      <c r="N23" s="24"/>
      <c r="O23" s="24"/>
      <c r="P23" s="24"/>
      <c r="Q23" s="24"/>
      <c r="R23" s="24"/>
      <c r="S23" s="24"/>
      <c r="T23" s="24"/>
      <c r="U23" s="24"/>
      <c r="V23" s="24"/>
      <c r="W23" s="24"/>
      <c r="X23" s="24"/>
      <c r="Y23" s="24"/>
      <c r="Z23" s="22" t="s">
        <v>440</v>
      </c>
      <c r="AA23" s="268" t="s">
        <v>441</v>
      </c>
      <c r="AB23" s="24"/>
      <c r="AC23" s="24"/>
      <c r="AD23" s="24"/>
      <c r="AE23" s="24"/>
      <c r="AF23" s="24"/>
      <c r="AG23" s="24"/>
      <c r="AH23" s="24"/>
      <c r="AI23" s="24"/>
      <c r="AJ23" s="24"/>
      <c r="AK23" s="24"/>
      <c r="AL23" s="24"/>
      <c r="AM23" s="24"/>
    </row>
    <row r="24" spans="1:46">
      <c r="A24" s="243"/>
      <c r="B24" s="273"/>
      <c r="C24" s="243">
        <v>4145239</v>
      </c>
      <c r="D24" s="243">
        <v>3042204</v>
      </c>
      <c r="E24" s="243">
        <v>1266075</v>
      </c>
      <c r="F24" s="243">
        <v>3420814</v>
      </c>
      <c r="G24" s="243">
        <v>2455579</v>
      </c>
      <c r="H24" s="243">
        <v>1613041</v>
      </c>
      <c r="I24" s="243">
        <v>800608</v>
      </c>
      <c r="J24" s="243">
        <v>3573339.7</v>
      </c>
      <c r="K24" s="243">
        <v>2757549</v>
      </c>
      <c r="L24" s="243">
        <v>1932146.8</v>
      </c>
      <c r="M24" s="243">
        <v>1019957.25</v>
      </c>
      <c r="N24" s="243">
        <v>4188083</v>
      </c>
      <c r="O24" s="243">
        <v>3147967</v>
      </c>
      <c r="P24" s="243">
        <v>2094595</v>
      </c>
      <c r="Q24" s="243">
        <v>1035086</v>
      </c>
      <c r="R24" s="243">
        <v>2983829</v>
      </c>
      <c r="S24" s="243">
        <v>2053468</v>
      </c>
      <c r="T24" s="243">
        <v>1348342</v>
      </c>
      <c r="U24" s="243">
        <v>635030</v>
      </c>
      <c r="V24" s="243">
        <v>2665218</v>
      </c>
      <c r="W24" s="243">
        <v>2011377</v>
      </c>
      <c r="X24" s="243">
        <v>1317560</v>
      </c>
      <c r="Y24" s="243">
        <v>652353</v>
      </c>
      <c r="Z24" s="241"/>
      <c r="AA24" s="276"/>
      <c r="AB24" s="243">
        <v>2584563</v>
      </c>
      <c r="AC24" s="243">
        <v>1929628</v>
      </c>
      <c r="AD24" s="243">
        <v>1270607</v>
      </c>
      <c r="AE24" s="243">
        <v>622538</v>
      </c>
      <c r="AF24" s="243">
        <v>2069758</v>
      </c>
      <c r="AG24" s="243">
        <v>1466703</v>
      </c>
      <c r="AH24" s="243">
        <v>901581</v>
      </c>
      <c r="AI24" s="243">
        <v>402617</v>
      </c>
      <c r="AJ24" s="243">
        <v>1795097</v>
      </c>
      <c r="AK24" s="243">
        <v>1340613</v>
      </c>
      <c r="AL24" s="243">
        <v>864176</v>
      </c>
      <c r="AM24" s="243">
        <v>425840</v>
      </c>
    </row>
    <row r="25" spans="1:46">
      <c r="A25" s="32" t="s">
        <v>576</v>
      </c>
      <c r="B25" s="271" t="s">
        <v>577</v>
      </c>
      <c r="C25" s="24"/>
      <c r="D25" s="24"/>
      <c r="E25" s="24"/>
      <c r="F25" s="24"/>
      <c r="G25" s="24"/>
      <c r="H25" s="24">
        <v>0</v>
      </c>
      <c r="I25" s="24"/>
      <c r="J25" s="24"/>
      <c r="K25" s="24"/>
      <c r="L25" s="24"/>
      <c r="M25" s="24"/>
      <c r="N25" s="24"/>
      <c r="O25" s="24"/>
      <c r="P25" s="24"/>
      <c r="Q25" s="24"/>
      <c r="R25" s="24"/>
      <c r="S25" s="24"/>
      <c r="T25" s="24"/>
      <c r="U25" s="24"/>
      <c r="V25" s="24"/>
      <c r="W25" s="24"/>
      <c r="X25" s="24"/>
      <c r="Y25" s="24"/>
      <c r="Z25" s="32" t="s">
        <v>92</v>
      </c>
      <c r="AA25" s="271" t="s">
        <v>15</v>
      </c>
      <c r="AB25" s="24"/>
      <c r="AC25" s="24"/>
      <c r="AD25" s="24"/>
      <c r="AE25" s="24"/>
      <c r="AF25" s="24"/>
      <c r="AG25" s="24"/>
      <c r="AH25" s="24"/>
      <c r="AI25" s="24"/>
      <c r="AJ25" s="24"/>
      <c r="AK25" s="24"/>
      <c r="AL25" s="24"/>
      <c r="AM25" s="24"/>
    </row>
    <row r="26" spans="1:46">
      <c r="A26" s="21" t="s">
        <v>93</v>
      </c>
      <c r="B26" s="268" t="s">
        <v>94</v>
      </c>
      <c r="C26" s="24">
        <v>-343770</v>
      </c>
      <c r="D26" s="24">
        <v>-185055</v>
      </c>
      <c r="E26" s="24">
        <v>-72843</v>
      </c>
      <c r="F26" s="24">
        <v>-126757</v>
      </c>
      <c r="G26" s="24">
        <v>-85997</v>
      </c>
      <c r="H26" s="24">
        <v>-56538</v>
      </c>
      <c r="I26" s="24">
        <v>-28389</v>
      </c>
      <c r="J26" s="24">
        <v>-89835</v>
      </c>
      <c r="K26" s="24">
        <v>-64910</v>
      </c>
      <c r="L26" s="24">
        <v>-48541</v>
      </c>
      <c r="M26" s="24">
        <v>-28165</v>
      </c>
      <c r="N26" s="24">
        <v>-103034</v>
      </c>
      <c r="O26" s="24">
        <v>-75705.426460000002</v>
      </c>
      <c r="P26" s="24">
        <v>-48991.88263</v>
      </c>
      <c r="Q26" s="24">
        <v>-23016.703520000003</v>
      </c>
      <c r="R26" s="24">
        <v>-104505.12098000001</v>
      </c>
      <c r="S26" s="24">
        <v>-68746</v>
      </c>
      <c r="T26" s="24">
        <v>-43003</v>
      </c>
      <c r="U26" s="24">
        <v>-20301</v>
      </c>
      <c r="V26" s="24">
        <v>-79015</v>
      </c>
      <c r="W26" s="24">
        <v>-69688</v>
      </c>
      <c r="X26" s="24">
        <v>-44407</v>
      </c>
      <c r="Y26" s="24">
        <v>-23129</v>
      </c>
      <c r="Z26" s="22" t="s">
        <v>93</v>
      </c>
      <c r="AA26" s="268" t="s">
        <v>94</v>
      </c>
      <c r="AB26" s="24">
        <v>-105429</v>
      </c>
      <c r="AC26" s="24">
        <v>-83185</v>
      </c>
      <c r="AD26" s="24">
        <v>-54920</v>
      </c>
      <c r="AE26" s="24">
        <v>-31924</v>
      </c>
      <c r="AF26" s="24">
        <v>-66109</v>
      </c>
      <c r="AG26" s="24">
        <v>-38338</v>
      </c>
      <c r="AH26" s="24">
        <v>-22876</v>
      </c>
      <c r="AI26" s="24">
        <v>-8089</v>
      </c>
      <c r="AJ26" s="24">
        <v>-59409</v>
      </c>
      <c r="AK26" s="24">
        <v>-46085</v>
      </c>
      <c r="AL26" s="24">
        <v>-29679</v>
      </c>
      <c r="AM26" s="24">
        <v>-14957</v>
      </c>
    </row>
    <row r="27" spans="1:46" ht="25.5">
      <c r="A27" s="21" t="s">
        <v>95</v>
      </c>
      <c r="B27" s="268" t="s">
        <v>96</v>
      </c>
      <c r="C27" s="24">
        <v>-14215</v>
      </c>
      <c r="D27" s="24">
        <v>-8935</v>
      </c>
      <c r="E27" s="24">
        <v>-3556</v>
      </c>
      <c r="F27" s="24">
        <v>-27797</v>
      </c>
      <c r="G27" s="24">
        <v>-21629</v>
      </c>
      <c r="H27" s="24">
        <v>-14374</v>
      </c>
      <c r="I27" s="24">
        <v>-8984</v>
      </c>
      <c r="J27" s="24">
        <v>-49291</v>
      </c>
      <c r="K27" s="24">
        <v>-47340</v>
      </c>
      <c r="L27" s="24">
        <v>-33928</v>
      </c>
      <c r="M27" s="24">
        <v>-18312</v>
      </c>
      <c r="N27" s="24">
        <v>-78011</v>
      </c>
      <c r="O27" s="24">
        <v>-58687</v>
      </c>
      <c r="P27" s="24">
        <v>-38925</v>
      </c>
      <c r="Q27" s="24">
        <v>-19485</v>
      </c>
      <c r="R27" s="24">
        <v>-76167</v>
      </c>
      <c r="S27" s="24">
        <v>-56333</v>
      </c>
      <c r="T27" s="24">
        <v>-35536</v>
      </c>
      <c r="U27" s="24">
        <v>-19865</v>
      </c>
      <c r="V27" s="24">
        <v>-14043</v>
      </c>
      <c r="W27" s="24">
        <v>-8849</v>
      </c>
      <c r="X27" s="24">
        <v>-5919</v>
      </c>
      <c r="Y27" s="24">
        <v>-2959</v>
      </c>
      <c r="Z27" s="22" t="s">
        <v>95</v>
      </c>
      <c r="AA27" s="268" t="s">
        <v>96</v>
      </c>
      <c r="AB27" s="24">
        <v>-12781</v>
      </c>
      <c r="AC27" s="24">
        <v>-9638</v>
      </c>
      <c r="AD27" s="24">
        <v>-6621</v>
      </c>
      <c r="AE27" s="24">
        <v>-3489</v>
      </c>
      <c r="AF27" s="24">
        <v>-16938</v>
      </c>
      <c r="AG27" s="24">
        <v>-13367</v>
      </c>
      <c r="AH27" s="24">
        <v>-9975</v>
      </c>
      <c r="AI27" s="24">
        <v>-6165</v>
      </c>
      <c r="AJ27" s="24">
        <v>-32269</v>
      </c>
      <c r="AK27" s="24">
        <v>-25342</v>
      </c>
      <c r="AL27" s="24">
        <v>-17639</v>
      </c>
      <c r="AM27" s="24">
        <v>-9699</v>
      </c>
    </row>
    <row r="28" spans="1:46">
      <c r="A28" s="21" t="s">
        <v>97</v>
      </c>
      <c r="B28" s="268" t="s">
        <v>98</v>
      </c>
      <c r="C28" s="24">
        <v>-912365</v>
      </c>
      <c r="D28" s="24">
        <v>-370287</v>
      </c>
      <c r="E28" s="24">
        <v>-77087</v>
      </c>
      <c r="F28" s="24">
        <v>-59828</v>
      </c>
      <c r="G28" s="24">
        <v>-35930</v>
      </c>
      <c r="H28" s="24">
        <v>-28198</v>
      </c>
      <c r="I28" s="24">
        <v>-13987</v>
      </c>
      <c r="J28" s="24">
        <v>-261676</v>
      </c>
      <c r="K28" s="24">
        <v>-238946</v>
      </c>
      <c r="L28" s="24">
        <v>-204398</v>
      </c>
      <c r="M28" s="24">
        <v>-122946.33</v>
      </c>
      <c r="N28" s="24">
        <v>-685232</v>
      </c>
      <c r="O28" s="24">
        <v>-532577.57354000001</v>
      </c>
      <c r="P28" s="24">
        <v>-360345.11736999999</v>
      </c>
      <c r="Q28" s="24">
        <v>-183591.29647999999</v>
      </c>
      <c r="R28" s="24">
        <v>-593257.87901999999</v>
      </c>
      <c r="S28" s="24">
        <v>-402583</v>
      </c>
      <c r="T28" s="24">
        <v>-275510</v>
      </c>
      <c r="U28" s="24">
        <v>-120177</v>
      </c>
      <c r="V28" s="24">
        <v>-570922</v>
      </c>
      <c r="W28" s="24">
        <v>-430468</v>
      </c>
      <c r="X28" s="24">
        <v>-292222</v>
      </c>
      <c r="Y28" s="24">
        <v>-145585</v>
      </c>
      <c r="Z28" s="22" t="s">
        <v>97</v>
      </c>
      <c r="AA28" s="268" t="s">
        <v>98</v>
      </c>
      <c r="AB28" s="35">
        <v>-560405</v>
      </c>
      <c r="AC28" s="35">
        <v>-412896</v>
      </c>
      <c r="AD28" s="35">
        <v>-272745</v>
      </c>
      <c r="AE28" s="35">
        <v>-133138</v>
      </c>
      <c r="AF28" s="35">
        <v>-544165</v>
      </c>
      <c r="AG28" s="35">
        <v>-410973</v>
      </c>
      <c r="AH28" s="35">
        <v>-270427</v>
      </c>
      <c r="AI28" s="35">
        <v>-128566</v>
      </c>
      <c r="AJ28" s="35">
        <v>-529140</v>
      </c>
      <c r="AK28" s="35">
        <v>-382266</v>
      </c>
      <c r="AL28" s="35">
        <v>-244699</v>
      </c>
      <c r="AM28" s="35">
        <v>-118048</v>
      </c>
    </row>
    <row r="29" spans="1:46">
      <c r="A29" s="21" t="s">
        <v>481</v>
      </c>
      <c r="B29" s="272" t="s">
        <v>564</v>
      </c>
      <c r="C29" s="24">
        <v>-34143</v>
      </c>
      <c r="D29" s="24">
        <v>-18461</v>
      </c>
      <c r="E29" s="24">
        <v>-7710</v>
      </c>
      <c r="F29" s="24">
        <v>-8397</v>
      </c>
      <c r="G29" s="24">
        <v>-6749</v>
      </c>
      <c r="H29" s="24">
        <v>-5602</v>
      </c>
      <c r="I29" s="24">
        <v>-1404</v>
      </c>
      <c r="J29" s="24">
        <v>-17626</v>
      </c>
      <c r="K29" s="24">
        <v>-12204</v>
      </c>
      <c r="L29" s="24">
        <v>-9716</v>
      </c>
      <c r="M29" s="24">
        <v>-6263</v>
      </c>
      <c r="N29" s="24">
        <v>-45118</v>
      </c>
      <c r="O29" s="24">
        <v>-36067</v>
      </c>
      <c r="P29" s="24">
        <v>-24253</v>
      </c>
      <c r="Q29" s="24">
        <v>-12534</v>
      </c>
      <c r="R29" s="24">
        <v>-53786</v>
      </c>
      <c r="S29" s="24">
        <v>-31947</v>
      </c>
      <c r="T29" s="24">
        <v>-20096</v>
      </c>
      <c r="U29" s="24">
        <v>-12340</v>
      </c>
      <c r="V29" s="24">
        <v>-44496</v>
      </c>
      <c r="W29" s="24">
        <v>-40557</v>
      </c>
      <c r="X29" s="24">
        <v>-28392</v>
      </c>
      <c r="Y29" s="24">
        <v>-13829</v>
      </c>
      <c r="Z29" s="36" t="s">
        <v>76</v>
      </c>
      <c r="AA29" s="272" t="s">
        <v>77</v>
      </c>
      <c r="AB29" s="24">
        <v>-160303</v>
      </c>
      <c r="AC29" s="24">
        <v>-113485</v>
      </c>
      <c r="AD29" s="24">
        <v>-75864</v>
      </c>
      <c r="AE29" s="24">
        <v>-33114</v>
      </c>
      <c r="AF29" s="24">
        <v>-108768</v>
      </c>
      <c r="AG29" s="24">
        <v>-79050</v>
      </c>
      <c r="AH29" s="24">
        <v>-45528</v>
      </c>
      <c r="AI29" s="24">
        <v>-19931</v>
      </c>
      <c r="AJ29" s="24">
        <v>-110402</v>
      </c>
      <c r="AK29" s="24">
        <v>-79998</v>
      </c>
      <c r="AL29" s="24">
        <v>-51017</v>
      </c>
      <c r="AM29" s="24">
        <v>-25320</v>
      </c>
    </row>
    <row r="30" spans="1:46">
      <c r="A30" s="21" t="s">
        <v>482</v>
      </c>
      <c r="B30" s="272" t="s">
        <v>563</v>
      </c>
      <c r="C30" s="24">
        <v>-402213</v>
      </c>
      <c r="D30" s="24">
        <v>-131311</v>
      </c>
      <c r="E30" s="24">
        <v>-23907</v>
      </c>
      <c r="F30" s="24">
        <v>-34019</v>
      </c>
      <c r="G30" s="24">
        <v>-25099</v>
      </c>
      <c r="H30" s="24">
        <v>-19882</v>
      </c>
      <c r="I30" s="24">
        <v>-11270</v>
      </c>
      <c r="J30" s="24">
        <v>-179273</v>
      </c>
      <c r="K30" s="24">
        <v>-164761</v>
      </c>
      <c r="L30" s="24">
        <v>-136150</v>
      </c>
      <c r="M30" s="24">
        <v>-74511</v>
      </c>
      <c r="N30" s="24">
        <v>-419923</v>
      </c>
      <c r="O30" s="24">
        <v>-330424</v>
      </c>
      <c r="P30" s="24">
        <v>-222621</v>
      </c>
      <c r="Q30" s="24">
        <v>-112414</v>
      </c>
      <c r="R30" s="24">
        <v>-311909</v>
      </c>
      <c r="S30" s="24">
        <v>-213362</v>
      </c>
      <c r="T30" s="24">
        <v>-147268</v>
      </c>
      <c r="U30" s="24">
        <v>-74938</v>
      </c>
      <c r="V30" s="24">
        <v>-289054</v>
      </c>
      <c r="W30" s="24">
        <v>-216433</v>
      </c>
      <c r="X30" s="24">
        <v>-149950</v>
      </c>
      <c r="Y30" s="24">
        <v>-76420</v>
      </c>
      <c r="Z30" s="36" t="s">
        <v>78</v>
      </c>
      <c r="AA30" s="272" t="s">
        <v>79</v>
      </c>
      <c r="AB30" s="24">
        <v>-313348</v>
      </c>
      <c r="AC30" s="24">
        <v>-232386</v>
      </c>
      <c r="AD30" s="24">
        <v>-152305</v>
      </c>
      <c r="AE30" s="24">
        <v>-76552</v>
      </c>
      <c r="AF30" s="24">
        <v>-340834</v>
      </c>
      <c r="AG30" s="24">
        <v>-262453</v>
      </c>
      <c r="AH30" s="24">
        <v>-178634</v>
      </c>
      <c r="AI30" s="24">
        <v>-86616</v>
      </c>
      <c r="AJ30" s="24">
        <v>-336583</v>
      </c>
      <c r="AK30" s="24">
        <v>-247726</v>
      </c>
      <c r="AL30" s="24">
        <v>-162177</v>
      </c>
      <c r="AM30" s="24">
        <v>-79194</v>
      </c>
    </row>
    <row r="31" spans="1:46">
      <c r="A31" s="21" t="s">
        <v>483</v>
      </c>
      <c r="B31" s="272" t="s">
        <v>562</v>
      </c>
      <c r="C31" s="24">
        <v>-407387</v>
      </c>
      <c r="D31" s="24">
        <v>-185731</v>
      </c>
      <c r="E31" s="24">
        <v>-41113</v>
      </c>
      <c r="F31" s="24">
        <v>-16217</v>
      </c>
      <c r="G31" s="24">
        <v>-3937</v>
      </c>
      <c r="H31" s="24">
        <v>-2620</v>
      </c>
      <c r="I31" s="24">
        <v>-1261</v>
      </c>
      <c r="J31" s="24">
        <v>-60119</v>
      </c>
      <c r="K31" s="24">
        <v>-57394</v>
      </c>
      <c r="L31" s="24">
        <v>-54149</v>
      </c>
      <c r="M31" s="24">
        <v>-38838</v>
      </c>
      <c r="N31" s="24">
        <v>-204778</v>
      </c>
      <c r="O31" s="24">
        <v>-155555.57354000001</v>
      </c>
      <c r="P31" s="24">
        <v>-106360.11736999999</v>
      </c>
      <c r="Q31" s="24">
        <v>-55409.296479999997</v>
      </c>
      <c r="R31" s="24">
        <v>-207562.87901999999</v>
      </c>
      <c r="S31" s="24">
        <v>-142133</v>
      </c>
      <c r="T31" s="24">
        <v>-97543</v>
      </c>
      <c r="U31" s="24">
        <v>-28541</v>
      </c>
      <c r="V31" s="24">
        <v>-215738</v>
      </c>
      <c r="W31" s="24">
        <v>-156761</v>
      </c>
      <c r="X31" s="24">
        <v>-103440</v>
      </c>
      <c r="Y31" s="24">
        <v>-50917</v>
      </c>
      <c r="Z31" s="36" t="s">
        <v>80</v>
      </c>
      <c r="AA31" s="272" t="s">
        <v>81</v>
      </c>
      <c r="AB31" s="24">
        <v>-18288</v>
      </c>
      <c r="AC31" s="24">
        <v>-13731</v>
      </c>
      <c r="AD31" s="24">
        <v>-8575</v>
      </c>
      <c r="AE31" s="24">
        <v>-4301</v>
      </c>
      <c r="AF31" s="24">
        <v>-14211</v>
      </c>
      <c r="AG31" s="24">
        <v>-9660</v>
      </c>
      <c r="AH31" s="24">
        <v>-5953</v>
      </c>
      <c r="AI31" s="24">
        <v>-2669</v>
      </c>
      <c r="AJ31" s="24">
        <v>-14967</v>
      </c>
      <c r="AK31" s="24">
        <v>-10600</v>
      </c>
      <c r="AL31" s="24">
        <v>-7153</v>
      </c>
      <c r="AM31" s="24">
        <v>-3212</v>
      </c>
    </row>
    <row r="32" spans="1:46">
      <c r="A32" s="237" t="s">
        <v>484</v>
      </c>
      <c r="B32" s="272" t="s">
        <v>485</v>
      </c>
      <c r="C32" s="24">
        <v>-3524</v>
      </c>
      <c r="D32" s="24">
        <v>-881</v>
      </c>
      <c r="E32" s="24">
        <v>-48</v>
      </c>
      <c r="F32" s="24">
        <v>-109</v>
      </c>
      <c r="G32" s="24">
        <v>-84</v>
      </c>
      <c r="H32" s="24">
        <v>-61</v>
      </c>
      <c r="I32" s="24">
        <v>-33</v>
      </c>
      <c r="J32" s="24">
        <v>-1429</v>
      </c>
      <c r="K32" s="24">
        <v>-1365</v>
      </c>
      <c r="L32" s="24">
        <v>-1271</v>
      </c>
      <c r="M32" s="24">
        <v>-799</v>
      </c>
      <c r="N32" s="24">
        <v>-4298</v>
      </c>
      <c r="O32" s="24">
        <v>-3443</v>
      </c>
      <c r="P32" s="24">
        <v>-2377</v>
      </c>
      <c r="Q32" s="24">
        <v>-1248</v>
      </c>
      <c r="R32" s="24">
        <v>-5246</v>
      </c>
      <c r="S32" s="24">
        <v>-3993</v>
      </c>
      <c r="T32" s="24">
        <v>-2698</v>
      </c>
      <c r="U32" s="24">
        <v>-1356</v>
      </c>
      <c r="V32" s="24">
        <v>-6518</v>
      </c>
      <c r="W32" s="24">
        <v>-5001</v>
      </c>
      <c r="X32" s="24">
        <v>-3353</v>
      </c>
      <c r="Y32" s="24">
        <v>-1678</v>
      </c>
      <c r="Z32" s="36" t="s">
        <v>82</v>
      </c>
      <c r="AA32" s="272" t="s">
        <v>83</v>
      </c>
      <c r="AB32" s="24">
        <v>-68466</v>
      </c>
      <c r="AC32" s="24">
        <v>-53294</v>
      </c>
      <c r="AD32" s="24">
        <v>-36001</v>
      </c>
      <c r="AE32" s="24">
        <v>-19171</v>
      </c>
      <c r="AF32" s="24">
        <v>-80352</v>
      </c>
      <c r="AG32" s="24">
        <v>-59810</v>
      </c>
      <c r="AH32" s="24">
        <v>-40312</v>
      </c>
      <c r="AI32" s="24">
        <v>-19350</v>
      </c>
      <c r="AJ32" s="24">
        <v>-67188</v>
      </c>
      <c r="AK32" s="24">
        <v>-43942</v>
      </c>
      <c r="AL32" s="24">
        <v>-24352</v>
      </c>
      <c r="AM32" s="24">
        <v>-10322</v>
      </c>
    </row>
    <row r="33" spans="1:39">
      <c r="A33" s="21" t="s">
        <v>486</v>
      </c>
      <c r="B33" s="268" t="s">
        <v>487</v>
      </c>
      <c r="C33" s="24">
        <v>-68622</v>
      </c>
      <c r="D33" s="24">
        <v>-34784</v>
      </c>
      <c r="E33" s="24">
        <v>-4357</v>
      </c>
      <c r="F33" s="24">
        <v>-1195</v>
      </c>
      <c r="G33" s="24">
        <v>-145</v>
      </c>
      <c r="H33" s="24">
        <v>-94</v>
      </c>
      <c r="I33" s="24">
        <v>-52</v>
      </c>
      <c r="J33" s="24">
        <v>-4658</v>
      </c>
      <c r="K33" s="24">
        <v>-4587</v>
      </c>
      <c r="L33" s="24">
        <v>-4383</v>
      </c>
      <c r="M33" s="24">
        <v>-3334</v>
      </c>
      <c r="N33" s="24">
        <v>-15413</v>
      </c>
      <c r="O33" s="24">
        <v>-10531</v>
      </c>
      <c r="P33" s="24">
        <v>-7111</v>
      </c>
      <c r="Q33" s="24">
        <v>-3234</v>
      </c>
      <c r="R33" s="24">
        <v>-20000</v>
      </c>
      <c r="S33" s="24">
        <v>-15141</v>
      </c>
      <c r="T33" s="24">
        <v>-10603</v>
      </c>
      <c r="U33" s="24">
        <v>-4358</v>
      </c>
      <c r="V33" s="24">
        <v>-21634</v>
      </c>
      <c r="W33" s="24">
        <v>-16717</v>
      </c>
      <c r="X33" s="24">
        <v>-10440</v>
      </c>
      <c r="Y33" s="24">
        <v>-4419</v>
      </c>
      <c r="Z33" s="21" t="s">
        <v>384</v>
      </c>
      <c r="AA33" s="268" t="s">
        <v>385</v>
      </c>
      <c r="AB33" s="24">
        <v>-79796</v>
      </c>
      <c r="AC33" s="24">
        <v>-60781</v>
      </c>
      <c r="AD33" s="24">
        <v>-40265</v>
      </c>
      <c r="AE33" s="24">
        <v>-18509</v>
      </c>
      <c r="AF33" s="24">
        <v>-12206</v>
      </c>
      <c r="AG33" s="24">
        <v>1</v>
      </c>
      <c r="AH33" s="24">
        <v>-1</v>
      </c>
      <c r="AI33" s="24">
        <v>0</v>
      </c>
      <c r="AJ33" s="24">
        <v>0</v>
      </c>
      <c r="AK33" s="24">
        <v>0</v>
      </c>
      <c r="AL33" s="24">
        <v>0</v>
      </c>
      <c r="AM33" s="24">
        <v>0</v>
      </c>
    </row>
    <row r="34" spans="1:39">
      <c r="A34" s="21" t="s">
        <v>539</v>
      </c>
      <c r="B34" s="268" t="s">
        <v>540</v>
      </c>
      <c r="C34" s="24">
        <v>-10820</v>
      </c>
      <c r="D34" s="24">
        <v>-6136</v>
      </c>
      <c r="E34" s="24">
        <v>-2233</v>
      </c>
      <c r="F34" s="24">
        <v>-4551</v>
      </c>
      <c r="G34" s="24">
        <v>-3396</v>
      </c>
      <c r="H34" s="24">
        <v>-2146</v>
      </c>
      <c r="I34" s="24">
        <v>-1196</v>
      </c>
      <c r="J34" s="24">
        <v>-6694</v>
      </c>
      <c r="K34" s="24">
        <v>-5178</v>
      </c>
      <c r="L34" s="24">
        <v>-3605</v>
      </c>
      <c r="M34" s="24">
        <v>-2064</v>
      </c>
      <c r="N34" s="24">
        <v>-8704</v>
      </c>
      <c r="O34" s="24">
        <v>-6415</v>
      </c>
      <c r="P34" s="24">
        <v>-4267</v>
      </c>
      <c r="Q34" s="24">
        <v>-2262</v>
      </c>
      <c r="R34" s="24"/>
      <c r="S34" s="24"/>
      <c r="T34" s="24"/>
      <c r="U34" s="24"/>
      <c r="V34" s="24"/>
      <c r="W34" s="24"/>
      <c r="X34" s="24"/>
      <c r="Y34" s="24"/>
      <c r="Z34" s="21"/>
      <c r="AA34" s="268"/>
      <c r="AB34" s="24"/>
      <c r="AC34" s="24"/>
      <c r="AD34" s="24"/>
      <c r="AE34" s="24"/>
      <c r="AF34" s="24"/>
      <c r="AG34" s="24"/>
      <c r="AH34" s="24"/>
      <c r="AI34" s="24"/>
      <c r="AJ34" s="24"/>
      <c r="AK34" s="24"/>
      <c r="AL34" s="24"/>
      <c r="AM34" s="24"/>
    </row>
    <row r="35" spans="1:39" ht="28.5" customHeight="1">
      <c r="A35" s="21" t="s">
        <v>492</v>
      </c>
      <c r="B35" s="268" t="s">
        <v>437</v>
      </c>
      <c r="C35" s="24">
        <v>-535927</v>
      </c>
      <c r="D35" s="24">
        <v>-293105</v>
      </c>
      <c r="E35" s="24">
        <v>-95120</v>
      </c>
      <c r="F35" s="24">
        <v>-53031</v>
      </c>
      <c r="G35" s="24">
        <v>-27738</v>
      </c>
      <c r="H35" s="24">
        <v>-15642</v>
      </c>
      <c r="I35" s="24">
        <v>-13386</v>
      </c>
      <c r="J35" s="24">
        <v>-99538</v>
      </c>
      <c r="K35" s="24">
        <v>-82250</v>
      </c>
      <c r="L35" s="24">
        <v>-61661</v>
      </c>
      <c r="M35" s="24">
        <v>-32802</v>
      </c>
      <c r="N35" s="24">
        <v>-118763</v>
      </c>
      <c r="O35" s="24">
        <v>-90824</v>
      </c>
      <c r="P35" s="24">
        <v>-62211</v>
      </c>
      <c r="Q35" s="24">
        <v>-30558</v>
      </c>
      <c r="R35" s="24">
        <v>-93592</v>
      </c>
      <c r="S35" s="24">
        <v>-65800</v>
      </c>
      <c r="T35" s="24">
        <v>-45534</v>
      </c>
      <c r="U35" s="24">
        <v>-23112</v>
      </c>
      <c r="V35" s="24">
        <v>-73377</v>
      </c>
      <c r="W35" s="24">
        <v>-50299</v>
      </c>
      <c r="X35" s="24">
        <v>-26722</v>
      </c>
      <c r="Y35" s="24">
        <v>-13865</v>
      </c>
      <c r="Z35" s="22" t="s">
        <v>99</v>
      </c>
      <c r="AA35" s="268" t="s">
        <v>100</v>
      </c>
      <c r="AB35" s="24"/>
      <c r="AC35" s="24"/>
      <c r="AD35" s="24">
        <v>-117</v>
      </c>
      <c r="AE35" s="24">
        <v>-57</v>
      </c>
      <c r="AF35" s="24">
        <v>-7693</v>
      </c>
      <c r="AG35" s="24">
        <v>-7638</v>
      </c>
      <c r="AH35" s="24">
        <v>-7581</v>
      </c>
      <c r="AI35" s="24">
        <v>-6111</v>
      </c>
      <c r="AJ35" s="24">
        <v>-55995</v>
      </c>
      <c r="AK35" s="24">
        <v>-44033</v>
      </c>
      <c r="AL35" s="24">
        <v>-25334</v>
      </c>
      <c r="AM35" s="24">
        <v>-12556</v>
      </c>
    </row>
    <row r="36" spans="1:39" ht="38.25">
      <c r="A36" s="21" t="s">
        <v>675</v>
      </c>
      <c r="B36" s="262" t="s">
        <v>676</v>
      </c>
      <c r="C36" s="112">
        <v>-19879</v>
      </c>
      <c r="D36" s="112">
        <v>-9324</v>
      </c>
      <c r="E36" s="112">
        <v>-3175</v>
      </c>
      <c r="F36" s="112">
        <v>-2267</v>
      </c>
      <c r="G36" s="112">
        <v>-726</v>
      </c>
      <c r="H36" s="112">
        <v>-332</v>
      </c>
      <c r="I36" s="112">
        <v>-1</v>
      </c>
      <c r="J36" s="24"/>
      <c r="K36" s="24"/>
      <c r="L36" s="24"/>
      <c r="M36" s="24"/>
      <c r="N36" s="24"/>
      <c r="O36" s="24"/>
      <c r="P36" s="24"/>
      <c r="Q36" s="24"/>
      <c r="R36" s="24"/>
      <c r="S36" s="24"/>
      <c r="T36" s="24"/>
      <c r="U36" s="24"/>
      <c r="V36" s="24"/>
      <c r="W36" s="24"/>
      <c r="X36" s="24"/>
      <c r="Y36" s="24"/>
      <c r="Z36" s="22"/>
      <c r="AA36" s="268"/>
      <c r="AB36" s="24"/>
      <c r="AC36" s="24"/>
      <c r="AD36" s="24"/>
      <c r="AE36" s="24"/>
      <c r="AF36" s="24"/>
      <c r="AG36" s="24"/>
      <c r="AH36" s="24"/>
      <c r="AI36" s="24"/>
      <c r="AJ36" s="24"/>
      <c r="AK36" s="24"/>
      <c r="AL36" s="24"/>
      <c r="AM36" s="24"/>
    </row>
    <row r="37" spans="1:39" ht="25.5">
      <c r="A37" s="21" t="s">
        <v>99</v>
      </c>
      <c r="B37" s="268" t="s">
        <v>713</v>
      </c>
      <c r="C37" s="24">
        <v>-26714</v>
      </c>
      <c r="D37" s="24">
        <v>-15821</v>
      </c>
      <c r="E37" s="24">
        <v>-8455</v>
      </c>
      <c r="F37" s="24">
        <v>-1056</v>
      </c>
      <c r="G37" s="24">
        <v>-26</v>
      </c>
      <c r="H37" s="24">
        <v>-21</v>
      </c>
      <c r="I37" s="24">
        <v>-11</v>
      </c>
      <c r="J37" s="24">
        <v>-6236</v>
      </c>
      <c r="K37" s="24">
        <v>-6241</v>
      </c>
      <c r="L37" s="24">
        <v>-6241</v>
      </c>
      <c r="M37" s="24">
        <v>-5176</v>
      </c>
      <c r="N37" s="24">
        <v>-25580</v>
      </c>
      <c r="O37" s="24">
        <v>-20311</v>
      </c>
      <c r="P37" s="24">
        <v>-14716</v>
      </c>
      <c r="Q37" s="24">
        <v>-5731</v>
      </c>
      <c r="R37" s="24">
        <v>-9456</v>
      </c>
      <c r="S37" s="24">
        <v>-6927</v>
      </c>
      <c r="T37" s="24">
        <v>-3269</v>
      </c>
      <c r="U37" s="24">
        <v>-1663</v>
      </c>
      <c r="V37" s="24">
        <v>-1117</v>
      </c>
      <c r="W37" s="24"/>
      <c r="X37" s="24"/>
      <c r="Y37" s="24"/>
      <c r="AA37" s="277"/>
    </row>
    <row r="38" spans="1:39">
      <c r="A38" s="21" t="s">
        <v>677</v>
      </c>
      <c r="B38" s="262" t="s">
        <v>678</v>
      </c>
      <c r="C38" s="112">
        <v>-5475</v>
      </c>
      <c r="D38" s="112">
        <v>-1171</v>
      </c>
      <c r="E38" s="112">
        <v>-662</v>
      </c>
      <c r="F38" s="112">
        <v>-4585</v>
      </c>
      <c r="G38" s="112">
        <v>-3426</v>
      </c>
      <c r="H38" s="112">
        <v>-4062</v>
      </c>
      <c r="I38" s="112">
        <v>-1524</v>
      </c>
      <c r="J38" s="24"/>
      <c r="K38" s="24"/>
      <c r="L38" s="24"/>
      <c r="M38" s="24"/>
      <c r="N38" s="24"/>
      <c r="O38" s="24"/>
      <c r="P38" s="24"/>
      <c r="Q38" s="24"/>
      <c r="R38" s="24"/>
      <c r="S38" s="24"/>
      <c r="T38" s="24"/>
      <c r="U38" s="24"/>
      <c r="V38" s="24"/>
      <c r="W38" s="24"/>
      <c r="X38" s="24"/>
      <c r="Y38" s="24"/>
      <c r="AA38" s="277"/>
    </row>
    <row r="39" spans="1:39">
      <c r="A39" s="21"/>
      <c r="B39" s="268"/>
      <c r="C39" s="24"/>
      <c r="D39" s="24"/>
      <c r="E39" s="24"/>
      <c r="F39" s="24"/>
      <c r="G39" s="24"/>
      <c r="H39" s="24"/>
      <c r="I39" s="24"/>
      <c r="J39" s="24"/>
      <c r="K39" s="24"/>
      <c r="L39" s="24"/>
      <c r="M39" s="24"/>
      <c r="N39" s="24"/>
      <c r="O39" s="24"/>
      <c r="P39" s="24"/>
      <c r="Q39" s="24"/>
      <c r="R39" s="24"/>
      <c r="S39" s="24"/>
      <c r="T39" s="24"/>
      <c r="U39" s="24"/>
      <c r="V39" s="24"/>
      <c r="W39" s="24"/>
      <c r="X39" s="24"/>
      <c r="Y39" s="24"/>
      <c r="AA39" s="277"/>
    </row>
    <row r="40" spans="1:39" ht="15" thickBot="1">
      <c r="A40" s="37"/>
      <c r="B40" s="274"/>
      <c r="C40" s="37">
        <v>-1869165</v>
      </c>
      <c r="D40" s="37">
        <v>-889834</v>
      </c>
      <c r="E40" s="37">
        <v>-263131</v>
      </c>
      <c r="F40" s="37">
        <v>-279872</v>
      </c>
      <c r="G40" s="37">
        <v>-178868</v>
      </c>
      <c r="H40" s="37">
        <v>-121313</v>
      </c>
      <c r="I40" s="37">
        <v>-67478</v>
      </c>
      <c r="J40" s="37">
        <v>-513270</v>
      </c>
      <c r="K40" s="37">
        <v>-444865</v>
      </c>
      <c r="L40" s="37">
        <v>-358374</v>
      </c>
      <c r="M40" s="37">
        <v>-209465.01247000002</v>
      </c>
      <c r="N40" s="37">
        <v>-1019324</v>
      </c>
      <c r="O40" s="37">
        <v>-784520</v>
      </c>
      <c r="P40" s="37">
        <v>-529456</v>
      </c>
      <c r="Q40" s="37">
        <v>-264644</v>
      </c>
      <c r="R40" s="37">
        <v>-876978</v>
      </c>
      <c r="S40" s="37">
        <v>-600389</v>
      </c>
      <c r="T40" s="37">
        <v>-402852</v>
      </c>
      <c r="U40" s="37">
        <v>-185118</v>
      </c>
      <c r="V40" s="37">
        <v>-738474</v>
      </c>
      <c r="W40" s="37">
        <v>-559304</v>
      </c>
      <c r="X40" s="37">
        <v>-369270</v>
      </c>
      <c r="Y40" s="37">
        <v>-185538</v>
      </c>
      <c r="Z40" s="37"/>
      <c r="AA40" s="274"/>
      <c r="AB40" s="37">
        <v>-758411</v>
      </c>
      <c r="AC40" s="37">
        <v>-566500</v>
      </c>
      <c r="AD40" s="37">
        <v>-374668</v>
      </c>
      <c r="AE40" s="37">
        <v>-187117</v>
      </c>
      <c r="AF40" s="37">
        <v>-647111</v>
      </c>
      <c r="AG40" s="37">
        <v>-470315</v>
      </c>
      <c r="AH40" s="37">
        <v>-310860</v>
      </c>
      <c r="AI40" s="37">
        <v>-148931</v>
      </c>
      <c r="AJ40" s="37">
        <v>-676813</v>
      </c>
      <c r="AK40" s="37">
        <v>-497726</v>
      </c>
      <c r="AL40" s="37">
        <v>-317351</v>
      </c>
      <c r="AM40" s="37">
        <v>-155260</v>
      </c>
    </row>
    <row r="41" spans="1:39" ht="15" thickTop="1">
      <c r="A41" s="239"/>
      <c r="B41" s="271"/>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AA41" s="277"/>
    </row>
    <row r="42" spans="1:39">
      <c r="A42" s="164" t="s">
        <v>70</v>
      </c>
      <c r="B42" s="264" t="s">
        <v>71</v>
      </c>
      <c r="C42" s="166">
        <v>2276074</v>
      </c>
      <c r="D42" s="166">
        <v>2152370</v>
      </c>
      <c r="E42" s="166">
        <v>1002944</v>
      </c>
      <c r="F42" s="166">
        <v>3140942</v>
      </c>
      <c r="G42" s="166">
        <v>2276711</v>
      </c>
      <c r="H42" s="166">
        <v>1491728</v>
      </c>
      <c r="I42" s="166">
        <v>733130</v>
      </c>
      <c r="J42" s="166">
        <v>3060069.7</v>
      </c>
      <c r="K42" s="166">
        <v>2312684</v>
      </c>
      <c r="L42" s="166">
        <v>1573772.8</v>
      </c>
      <c r="M42" s="166">
        <v>810492.13936999999</v>
      </c>
      <c r="N42" s="166">
        <v>3168759</v>
      </c>
      <c r="O42" s="166">
        <v>2363447</v>
      </c>
      <c r="P42" s="166">
        <v>1565139</v>
      </c>
      <c r="Q42" s="166">
        <v>770442</v>
      </c>
      <c r="R42" s="166">
        <v>2106851</v>
      </c>
      <c r="S42" s="166">
        <v>1453079</v>
      </c>
      <c r="T42" s="166">
        <v>945490</v>
      </c>
      <c r="U42" s="166">
        <v>449912</v>
      </c>
      <c r="V42" s="166">
        <v>1926744</v>
      </c>
      <c r="W42" s="166">
        <v>1452073</v>
      </c>
      <c r="X42" s="166">
        <v>948290</v>
      </c>
      <c r="Y42" s="166">
        <v>466815</v>
      </c>
      <c r="Z42" s="164" t="s">
        <v>70</v>
      </c>
      <c r="AA42" s="264" t="s">
        <v>71</v>
      </c>
      <c r="AB42" s="166">
        <v>1826152</v>
      </c>
      <c r="AC42" s="166">
        <v>1363128</v>
      </c>
      <c r="AD42" s="166">
        <v>895939</v>
      </c>
      <c r="AE42" s="166">
        <v>435421</v>
      </c>
      <c r="AF42" s="166">
        <v>1422647</v>
      </c>
      <c r="AG42" s="166">
        <v>996388</v>
      </c>
      <c r="AH42" s="166">
        <v>590721</v>
      </c>
      <c r="AI42" s="166">
        <v>253686</v>
      </c>
      <c r="AJ42" s="166">
        <v>1118284</v>
      </c>
      <c r="AK42" s="166">
        <v>842887</v>
      </c>
      <c r="AL42" s="166">
        <v>546825</v>
      </c>
      <c r="AM42" s="166">
        <v>270580</v>
      </c>
    </row>
    <row r="43" spans="1:39">
      <c r="A43" s="164"/>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AA43" s="41"/>
      <c r="AB43" s="42"/>
      <c r="AC43" s="42"/>
      <c r="AD43" s="42"/>
      <c r="AE43" s="42"/>
      <c r="AF43" s="42"/>
      <c r="AG43" s="42"/>
      <c r="AH43" s="42"/>
      <c r="AI43" s="42"/>
      <c r="AJ43" s="42"/>
      <c r="AK43" s="42"/>
      <c r="AL43" s="42"/>
      <c r="AM43" s="42"/>
    </row>
    <row r="44" spans="1:39">
      <c r="O44" s="166"/>
      <c r="P44" s="166"/>
      <c r="Q44" s="166"/>
      <c r="R44" s="166"/>
      <c r="S44" s="166"/>
      <c r="T44" s="166"/>
      <c r="U44" s="166"/>
      <c r="V44" s="166"/>
      <c r="W44" s="166"/>
      <c r="X44" s="166"/>
      <c r="Y44" s="166"/>
      <c r="AA44" s="41"/>
      <c r="AB44" s="42"/>
      <c r="AC44" s="42"/>
      <c r="AD44" s="42"/>
      <c r="AE44" s="42"/>
      <c r="AF44" s="42"/>
      <c r="AG44" s="42"/>
      <c r="AH44" s="42"/>
      <c r="AI44" s="42"/>
      <c r="AJ44" s="42"/>
      <c r="AK44" s="42"/>
      <c r="AL44" s="42"/>
      <c r="AM44" s="42"/>
    </row>
    <row r="45" spans="1:39">
      <c r="A45" s="38"/>
      <c r="B45" s="38"/>
      <c r="C45" s="39"/>
      <c r="D45" s="39"/>
      <c r="E45" s="39"/>
      <c r="F45" s="39"/>
      <c r="G45" s="39"/>
      <c r="H45" s="39"/>
      <c r="I45" s="39"/>
      <c r="J45" s="39"/>
      <c r="K45" s="39"/>
      <c r="L45" s="39"/>
      <c r="M45" s="39"/>
      <c r="N45" s="39"/>
      <c r="O45" s="39"/>
      <c r="P45" s="39"/>
      <c r="Q45" s="39"/>
      <c r="R45" s="39"/>
      <c r="S45" s="39"/>
      <c r="T45" s="39"/>
      <c r="U45" s="39"/>
      <c r="V45" s="39"/>
      <c r="W45" s="39"/>
      <c r="X45" s="39"/>
      <c r="Y45" s="39"/>
      <c r="AA45" s="41"/>
      <c r="AB45" s="41"/>
      <c r="AC45" s="41"/>
      <c r="AD45" s="41"/>
      <c r="AE45" s="41"/>
      <c r="AF45" s="41"/>
      <c r="AG45" s="41"/>
      <c r="AH45" s="41"/>
      <c r="AI45" s="41"/>
      <c r="AJ45" s="41"/>
      <c r="AK45" s="41"/>
      <c r="AL45" s="41"/>
      <c r="AM45" s="41"/>
    </row>
    <row r="46" spans="1:39">
      <c r="A46" s="13" t="s">
        <v>53</v>
      </c>
      <c r="B46" s="13" t="s">
        <v>54</v>
      </c>
      <c r="C46" s="13"/>
      <c r="D46" s="13"/>
      <c r="E46" s="13"/>
      <c r="F46" s="13"/>
      <c r="G46" s="13"/>
      <c r="H46" s="13"/>
      <c r="I46" s="13"/>
      <c r="J46" s="13"/>
      <c r="K46" s="13"/>
      <c r="L46" s="13"/>
      <c r="M46" s="13"/>
      <c r="N46" s="13"/>
      <c r="O46" s="13"/>
      <c r="P46" s="13"/>
      <c r="Q46" s="13"/>
      <c r="R46" s="13"/>
      <c r="S46" s="13"/>
      <c r="T46" s="13"/>
      <c r="U46" s="13"/>
      <c r="V46" s="13"/>
      <c r="W46" s="13"/>
      <c r="X46" s="13"/>
      <c r="Y46" s="13"/>
      <c r="Z46" s="13" t="s">
        <v>53</v>
      </c>
      <c r="AA46" s="13" t="s">
        <v>54</v>
      </c>
      <c r="AB46" s="13"/>
      <c r="AC46" s="13"/>
      <c r="AD46" s="13"/>
      <c r="AE46" s="13"/>
      <c r="AF46" s="13"/>
      <c r="AG46" s="13"/>
      <c r="AH46" s="13"/>
      <c r="AI46" s="13"/>
      <c r="AJ46" s="13"/>
      <c r="AK46" s="13"/>
      <c r="AL46" s="13"/>
      <c r="AM46" s="13"/>
    </row>
    <row r="47" spans="1:39" ht="30.2" customHeight="1">
      <c r="A47" s="235" t="s">
        <v>16</v>
      </c>
      <c r="B47" s="235" t="s">
        <v>17</v>
      </c>
      <c r="C47" s="149" t="s">
        <v>738</v>
      </c>
      <c r="D47" s="149" t="s">
        <v>730</v>
      </c>
      <c r="E47" s="149" t="s">
        <v>695</v>
      </c>
      <c r="F47" s="149" t="s">
        <v>694</v>
      </c>
      <c r="G47" s="149" t="s">
        <v>686</v>
      </c>
      <c r="H47" s="149" t="s">
        <v>684</v>
      </c>
      <c r="I47" s="149" t="s">
        <v>673</v>
      </c>
      <c r="J47" s="240" t="s">
        <v>662</v>
      </c>
      <c r="K47" s="240" t="s">
        <v>586</v>
      </c>
      <c r="L47" s="240" t="s">
        <v>583</v>
      </c>
      <c r="M47" s="240" t="s">
        <v>578</v>
      </c>
      <c r="N47" s="240" t="s">
        <v>566</v>
      </c>
      <c r="O47" s="240" t="s">
        <v>565</v>
      </c>
      <c r="P47" s="240" t="s">
        <v>550</v>
      </c>
      <c r="Q47" s="240" t="s">
        <v>538</v>
      </c>
      <c r="R47" s="240" t="s">
        <v>520</v>
      </c>
      <c r="S47" s="240" t="s">
        <v>575</v>
      </c>
      <c r="T47" s="240" t="s">
        <v>448</v>
      </c>
      <c r="U47" s="240" t="s">
        <v>429</v>
      </c>
      <c r="V47" s="240" t="s">
        <v>569</v>
      </c>
      <c r="W47" s="240" t="s">
        <v>423</v>
      </c>
      <c r="X47" s="240" t="s">
        <v>419</v>
      </c>
      <c r="Y47" s="240" t="s">
        <v>417</v>
      </c>
      <c r="Z47" s="31" t="s">
        <v>70</v>
      </c>
      <c r="AA47" s="31" t="s">
        <v>71</v>
      </c>
      <c r="AB47" s="149" t="s">
        <v>415</v>
      </c>
      <c r="AC47" s="149" t="s">
        <v>408</v>
      </c>
      <c r="AD47" s="149" t="s">
        <v>398</v>
      </c>
      <c r="AE47" s="149" t="s">
        <v>383</v>
      </c>
      <c r="AF47" s="149" t="s">
        <v>379</v>
      </c>
      <c r="AG47" s="149" t="s">
        <v>372</v>
      </c>
      <c r="AH47" s="149" t="s">
        <v>373</v>
      </c>
      <c r="AI47" s="149" t="s">
        <v>374</v>
      </c>
      <c r="AJ47" s="149" t="s">
        <v>375</v>
      </c>
      <c r="AK47" s="149" t="s">
        <v>376</v>
      </c>
      <c r="AL47" s="149" t="s">
        <v>377</v>
      </c>
      <c r="AM47" s="149" t="s">
        <v>378</v>
      </c>
    </row>
    <row r="48" spans="1:39">
      <c r="A48" s="32" t="s">
        <v>689</v>
      </c>
      <c r="B48" s="271" t="s">
        <v>690</v>
      </c>
      <c r="C48" s="24"/>
      <c r="D48" s="24"/>
      <c r="E48" s="24"/>
      <c r="F48" s="24"/>
      <c r="G48" s="24"/>
      <c r="H48" s="24"/>
      <c r="I48" s="24"/>
      <c r="J48" s="24"/>
      <c r="K48" s="24"/>
      <c r="L48" s="24"/>
      <c r="M48" s="24"/>
      <c r="N48" s="24"/>
      <c r="O48" s="24"/>
      <c r="P48" s="24"/>
      <c r="Q48" s="24"/>
      <c r="R48" s="24"/>
      <c r="S48" s="24"/>
      <c r="T48" s="24"/>
      <c r="U48" s="24"/>
      <c r="V48" s="24"/>
      <c r="W48" s="24"/>
      <c r="X48" s="24"/>
      <c r="Y48" s="24"/>
      <c r="Z48" s="32" t="s">
        <v>12</v>
      </c>
      <c r="AA48" s="271" t="s">
        <v>13</v>
      </c>
      <c r="AB48" s="24"/>
      <c r="AC48" s="24"/>
      <c r="AD48" s="24"/>
      <c r="AE48" s="24"/>
      <c r="AF48" s="24"/>
      <c r="AG48" s="24"/>
      <c r="AH48" s="24"/>
      <c r="AI48" s="24"/>
      <c r="AJ48" s="24"/>
      <c r="AK48" s="24"/>
      <c r="AL48" s="24"/>
      <c r="AM48" s="24"/>
    </row>
    <row r="49" spans="1:46">
      <c r="A49" s="21" t="s">
        <v>72</v>
      </c>
      <c r="B49" s="268" t="s">
        <v>493</v>
      </c>
      <c r="C49" s="24">
        <v>103580</v>
      </c>
      <c r="D49" s="24">
        <v>83460</v>
      </c>
      <c r="E49" s="24">
        <v>23956</v>
      </c>
      <c r="F49" s="24">
        <v>7154</v>
      </c>
      <c r="G49" s="24">
        <v>-1533</v>
      </c>
      <c r="H49" s="24">
        <v>2143</v>
      </c>
      <c r="I49" s="24">
        <v>1383</v>
      </c>
      <c r="J49" s="24">
        <v>-104.30000000000018</v>
      </c>
      <c r="K49" s="24">
        <v>91</v>
      </c>
      <c r="L49" s="24">
        <v>1525.4961599999997</v>
      </c>
      <c r="M49" s="24">
        <v>4925.5038400000003</v>
      </c>
      <c r="N49" s="24">
        <v>4987</v>
      </c>
      <c r="O49" s="24">
        <v>6583</v>
      </c>
      <c r="P49" s="24">
        <v>5618</v>
      </c>
      <c r="Q49" s="24">
        <v>6138</v>
      </c>
      <c r="R49" s="24">
        <v>5272</v>
      </c>
      <c r="S49" s="24">
        <v>667</v>
      </c>
      <c r="T49" s="24">
        <v>2386</v>
      </c>
      <c r="U49" s="24">
        <v>8998</v>
      </c>
      <c r="V49" s="24">
        <v>7580</v>
      </c>
      <c r="W49" s="24">
        <v>7324</v>
      </c>
      <c r="X49" s="24">
        <v>7346</v>
      </c>
      <c r="Y49" s="24">
        <v>7106</v>
      </c>
      <c r="Z49" s="22" t="s">
        <v>72</v>
      </c>
      <c r="AA49" s="268" t="s">
        <v>73</v>
      </c>
      <c r="AB49" s="24">
        <v>7425</v>
      </c>
      <c r="AC49" s="24">
        <v>7706</v>
      </c>
      <c r="AD49" s="24">
        <v>6577</v>
      </c>
      <c r="AE49" s="24">
        <v>6378</v>
      </c>
      <c r="AF49" s="24">
        <v>6740</v>
      </c>
      <c r="AG49" s="24">
        <v>6527</v>
      </c>
      <c r="AH49" s="24">
        <v>5657</v>
      </c>
      <c r="AI49" s="24">
        <v>5521</v>
      </c>
      <c r="AJ49" s="24">
        <v>6557</v>
      </c>
      <c r="AK49" s="24">
        <v>8101</v>
      </c>
      <c r="AL49" s="24">
        <v>7427</v>
      </c>
      <c r="AM49" s="24">
        <v>6705</v>
      </c>
    </row>
    <row r="50" spans="1:46" ht="38.25">
      <c r="A50" s="21" t="s">
        <v>430</v>
      </c>
      <c r="B50" s="268" t="s">
        <v>431</v>
      </c>
      <c r="C50" s="24">
        <v>710676</v>
      </c>
      <c r="D50" s="24">
        <v>1374789</v>
      </c>
      <c r="E50" s="24">
        <v>963806</v>
      </c>
      <c r="F50" s="24">
        <v>692097</v>
      </c>
      <c r="G50" s="24">
        <v>590779</v>
      </c>
      <c r="H50" s="24">
        <v>567944</v>
      </c>
      <c r="I50" s="24">
        <v>560584</v>
      </c>
      <c r="J50" s="24">
        <v>575131</v>
      </c>
      <c r="K50" s="24">
        <v>588403.19999999995</v>
      </c>
      <c r="L50" s="24">
        <v>688684.55</v>
      </c>
      <c r="M50" s="24">
        <v>785727.25</v>
      </c>
      <c r="N50" s="24">
        <v>814195</v>
      </c>
      <c r="O50" s="24">
        <v>827627</v>
      </c>
      <c r="P50" s="24">
        <v>831515</v>
      </c>
      <c r="Q50" s="24">
        <v>811213</v>
      </c>
      <c r="R50" s="24">
        <v>732159</v>
      </c>
      <c r="S50" s="24">
        <v>565392</v>
      </c>
      <c r="T50" s="24">
        <v>565199</v>
      </c>
      <c r="U50" s="24">
        <v>484616</v>
      </c>
      <c r="V50" s="24">
        <v>535721</v>
      </c>
      <c r="W50" s="24">
        <v>578739</v>
      </c>
      <c r="X50" s="24">
        <v>569072</v>
      </c>
      <c r="Y50" s="24">
        <v>556366</v>
      </c>
      <c r="Z50" s="22" t="s">
        <v>74</v>
      </c>
      <c r="AA50" s="268" t="s">
        <v>75</v>
      </c>
      <c r="AB50" s="24">
        <v>98699</v>
      </c>
      <c r="AC50" s="24">
        <v>92053</v>
      </c>
      <c r="AD50" s="24">
        <v>89568</v>
      </c>
      <c r="AE50" s="24">
        <v>87660</v>
      </c>
      <c r="AF50" s="24">
        <v>89307</v>
      </c>
      <c r="AG50" s="24">
        <v>90168</v>
      </c>
      <c r="AH50" s="24">
        <v>79911</v>
      </c>
      <c r="AI50" s="24">
        <v>66758</v>
      </c>
      <c r="AJ50" s="24">
        <v>74685</v>
      </c>
      <c r="AK50" s="24">
        <v>76372</v>
      </c>
      <c r="AL50" s="24">
        <v>69704</v>
      </c>
      <c r="AM50" s="24">
        <v>64420</v>
      </c>
    </row>
    <row r="51" spans="1:46" ht="25.5">
      <c r="A51" s="21" t="s">
        <v>481</v>
      </c>
      <c r="B51" s="272" t="s">
        <v>564</v>
      </c>
      <c r="C51" s="24">
        <v>16277</v>
      </c>
      <c r="D51" s="24">
        <v>10004</v>
      </c>
      <c r="E51" s="24">
        <v>5941</v>
      </c>
      <c r="F51" s="24">
        <v>3863</v>
      </c>
      <c r="G51" s="24">
        <v>2786</v>
      </c>
      <c r="H51" s="24">
        <v>2363</v>
      </c>
      <c r="I51" s="24">
        <v>2377</v>
      </c>
      <c r="J51" s="24">
        <v>1663</v>
      </c>
      <c r="K51" s="24">
        <v>2566</v>
      </c>
      <c r="L51" s="24">
        <v>5429</v>
      </c>
      <c r="M51" s="24">
        <v>3057</v>
      </c>
      <c r="N51" s="24">
        <v>3327</v>
      </c>
      <c r="O51" s="24">
        <v>3572</v>
      </c>
      <c r="P51" s="24">
        <v>6825</v>
      </c>
      <c r="Q51" s="24">
        <v>5968</v>
      </c>
      <c r="R51" s="24">
        <v>5686</v>
      </c>
      <c r="S51" s="24">
        <v>8468</v>
      </c>
      <c r="T51" s="24">
        <v>2630</v>
      </c>
      <c r="U51" s="24">
        <v>2082</v>
      </c>
      <c r="V51" s="24">
        <v>2432</v>
      </c>
      <c r="W51" s="24">
        <v>1999</v>
      </c>
      <c r="X51" s="24">
        <v>2162</v>
      </c>
      <c r="Y51" s="24">
        <v>1621</v>
      </c>
      <c r="Z51" s="22" t="s">
        <v>430</v>
      </c>
      <c r="AA51" s="268" t="s">
        <v>431</v>
      </c>
      <c r="AB51" s="35">
        <v>455542</v>
      </c>
      <c r="AC51" s="35">
        <v>473466</v>
      </c>
      <c r="AD51" s="35">
        <v>464190</v>
      </c>
      <c r="AE51" s="35">
        <v>455148</v>
      </c>
      <c r="AF51" s="35">
        <v>439789</v>
      </c>
      <c r="AG51" s="35">
        <v>417416</v>
      </c>
      <c r="AH51" s="35">
        <v>358403</v>
      </c>
      <c r="AI51" s="35">
        <v>272080</v>
      </c>
      <c r="AJ51" s="35">
        <v>305536</v>
      </c>
      <c r="AK51" s="35">
        <v>317457</v>
      </c>
      <c r="AL51" s="35">
        <v>291530</v>
      </c>
      <c r="AM51" s="35">
        <v>280534</v>
      </c>
    </row>
    <row r="52" spans="1:46">
      <c r="A52" s="21" t="s">
        <v>482</v>
      </c>
      <c r="B52" s="272" t="s">
        <v>563</v>
      </c>
      <c r="C52" s="24">
        <v>-237281</v>
      </c>
      <c r="D52" s="24">
        <v>634532</v>
      </c>
      <c r="E52" s="24">
        <v>460351</v>
      </c>
      <c r="F52" s="24">
        <v>354057</v>
      </c>
      <c r="G52" s="24">
        <v>304064</v>
      </c>
      <c r="H52" s="24">
        <v>292586</v>
      </c>
      <c r="I52" s="24">
        <v>289006</v>
      </c>
      <c r="J52" s="24">
        <v>290469</v>
      </c>
      <c r="K52" s="24">
        <v>294770</v>
      </c>
      <c r="L52" s="24">
        <v>328344</v>
      </c>
      <c r="M52" s="24">
        <v>365915</v>
      </c>
      <c r="N52" s="24">
        <v>371348</v>
      </c>
      <c r="O52" s="24">
        <v>384364</v>
      </c>
      <c r="P52" s="24">
        <v>381426</v>
      </c>
      <c r="Q52" s="24">
        <v>356669</v>
      </c>
      <c r="R52" s="24">
        <v>282502</v>
      </c>
      <c r="S52" s="24">
        <v>265677</v>
      </c>
      <c r="T52" s="24">
        <v>239185</v>
      </c>
      <c r="U52" s="24">
        <v>202241</v>
      </c>
      <c r="V52" s="24">
        <v>224966</v>
      </c>
      <c r="W52" s="24">
        <v>236610</v>
      </c>
      <c r="X52" s="24">
        <v>230960</v>
      </c>
      <c r="Y52" s="24">
        <v>232362</v>
      </c>
      <c r="Z52" s="36" t="s">
        <v>76</v>
      </c>
      <c r="AA52" s="272" t="s">
        <v>77</v>
      </c>
      <c r="AB52" s="24">
        <v>103330</v>
      </c>
      <c r="AC52" s="24">
        <v>113018</v>
      </c>
      <c r="AD52" s="24">
        <v>109300</v>
      </c>
      <c r="AE52" s="24">
        <v>109197</v>
      </c>
      <c r="AF52" s="24">
        <v>115712</v>
      </c>
      <c r="AG52" s="24">
        <v>114398</v>
      </c>
      <c r="AH52" s="24">
        <v>98567</v>
      </c>
      <c r="AI52" s="24">
        <v>72575</v>
      </c>
      <c r="AJ52" s="24">
        <v>86727</v>
      </c>
      <c r="AK52" s="24">
        <v>91729</v>
      </c>
      <c r="AL52" s="24">
        <v>77572</v>
      </c>
      <c r="AM52" s="24">
        <v>77535</v>
      </c>
    </row>
    <row r="53" spans="1:46">
      <c r="A53" s="21" t="s">
        <v>483</v>
      </c>
      <c r="B53" s="272" t="s">
        <v>562</v>
      </c>
      <c r="C53" s="24">
        <v>841674</v>
      </c>
      <c r="D53" s="24">
        <v>657689</v>
      </c>
      <c r="E53" s="24">
        <v>447097</v>
      </c>
      <c r="F53" s="24">
        <v>301792</v>
      </c>
      <c r="G53" s="24">
        <v>258543</v>
      </c>
      <c r="H53" s="24">
        <v>249594</v>
      </c>
      <c r="I53" s="24">
        <v>246429</v>
      </c>
      <c r="J53" s="24">
        <v>261474</v>
      </c>
      <c r="K53" s="24">
        <v>267035.19999999995</v>
      </c>
      <c r="L53" s="24">
        <v>327044.80000000005</v>
      </c>
      <c r="M53" s="24">
        <v>384700</v>
      </c>
      <c r="N53" s="24">
        <v>401020</v>
      </c>
      <c r="O53" s="24">
        <v>402628</v>
      </c>
      <c r="P53" s="24">
        <v>407220</v>
      </c>
      <c r="Q53" s="24">
        <v>413802</v>
      </c>
      <c r="R53" s="24">
        <v>410278</v>
      </c>
      <c r="S53" s="24">
        <v>266828</v>
      </c>
      <c r="T53" s="24">
        <v>273992</v>
      </c>
      <c r="U53" s="24">
        <v>266233</v>
      </c>
      <c r="V53" s="24">
        <v>277201</v>
      </c>
      <c r="W53" s="24">
        <v>310808</v>
      </c>
      <c r="X53" s="24">
        <v>309159</v>
      </c>
      <c r="Y53" s="24">
        <v>297565</v>
      </c>
      <c r="Z53" s="36" t="s">
        <v>78</v>
      </c>
      <c r="AA53" s="272" t="s">
        <v>79</v>
      </c>
      <c r="AB53" s="24">
        <v>328468</v>
      </c>
      <c r="AC53" s="24">
        <v>337910</v>
      </c>
      <c r="AD53" s="24">
        <v>334020</v>
      </c>
      <c r="AE53" s="24">
        <v>326287</v>
      </c>
      <c r="AF53" s="24">
        <v>305139</v>
      </c>
      <c r="AG53" s="24">
        <v>285859</v>
      </c>
      <c r="AH53" s="24">
        <v>246231</v>
      </c>
      <c r="AI53" s="24">
        <v>197529</v>
      </c>
      <c r="AJ53" s="24">
        <v>216243</v>
      </c>
      <c r="AK53" s="24">
        <v>222575</v>
      </c>
      <c r="AL53" s="24">
        <v>210731</v>
      </c>
      <c r="AM53" s="24">
        <v>199683</v>
      </c>
    </row>
    <row r="54" spans="1:46">
      <c r="A54" s="237" t="s">
        <v>484</v>
      </c>
      <c r="B54" s="272" t="s">
        <v>485</v>
      </c>
      <c r="C54" s="24">
        <v>178405</v>
      </c>
      <c r="D54" s="24">
        <v>144372</v>
      </c>
      <c r="E54" s="24">
        <v>105052</v>
      </c>
      <c r="F54" s="24">
        <v>76017</v>
      </c>
      <c r="G54" s="24">
        <v>71336</v>
      </c>
      <c r="H54" s="24">
        <v>69654</v>
      </c>
      <c r="I54" s="24">
        <v>68502</v>
      </c>
      <c r="J54" s="24">
        <v>72908</v>
      </c>
      <c r="K54" s="24">
        <v>77068</v>
      </c>
      <c r="L54" s="24">
        <v>97203</v>
      </c>
      <c r="M54" s="24">
        <v>106948</v>
      </c>
      <c r="N54" s="24">
        <v>110246</v>
      </c>
      <c r="O54" s="24">
        <v>113970</v>
      </c>
      <c r="P54" s="24">
        <v>109906</v>
      </c>
      <c r="Q54" s="24">
        <v>105972</v>
      </c>
      <c r="R54" s="24">
        <v>108973</v>
      </c>
      <c r="S54" s="24">
        <v>111563</v>
      </c>
      <c r="T54" s="24">
        <v>108036</v>
      </c>
      <c r="U54" s="24">
        <v>101323</v>
      </c>
      <c r="V54" s="24">
        <v>128048</v>
      </c>
      <c r="W54" s="24">
        <v>125333</v>
      </c>
      <c r="X54" s="24">
        <v>121546</v>
      </c>
      <c r="Y54" s="24">
        <v>118265</v>
      </c>
      <c r="Z54" s="36" t="s">
        <v>80</v>
      </c>
      <c r="AA54" s="272" t="s">
        <v>81</v>
      </c>
      <c r="AB54" s="24">
        <v>1366</v>
      </c>
      <c r="AC54" s="24">
        <v>1258</v>
      </c>
      <c r="AD54" s="24">
        <v>1229</v>
      </c>
      <c r="AE54" s="24">
        <v>1248</v>
      </c>
      <c r="AF54" s="24">
        <v>1311</v>
      </c>
      <c r="AG54" s="24">
        <v>1367</v>
      </c>
      <c r="AH54" s="24">
        <v>1458</v>
      </c>
      <c r="AI54" s="24">
        <v>1636</v>
      </c>
      <c r="AJ54" s="24">
        <v>1854</v>
      </c>
      <c r="AK54" s="24">
        <v>2125</v>
      </c>
      <c r="AL54" s="24">
        <v>2167</v>
      </c>
      <c r="AM54" s="24">
        <v>2204</v>
      </c>
    </row>
    <row r="55" spans="1:46">
      <c r="A55" s="21" t="s">
        <v>486</v>
      </c>
      <c r="B55" s="268" t="s">
        <v>487</v>
      </c>
      <c r="C55" s="24">
        <v>1244</v>
      </c>
      <c r="D55" s="24">
        <v>1013</v>
      </c>
      <c r="E55" s="24">
        <v>1038</v>
      </c>
      <c r="F55" s="24">
        <v>555</v>
      </c>
      <c r="G55" s="24">
        <v>470</v>
      </c>
      <c r="H55" s="24">
        <v>478</v>
      </c>
      <c r="I55" s="24">
        <v>494</v>
      </c>
      <c r="J55" s="24">
        <v>805</v>
      </c>
      <c r="K55" s="24">
        <v>1388</v>
      </c>
      <c r="L55" s="24">
        <v>1434</v>
      </c>
      <c r="M55" s="24">
        <v>1288</v>
      </c>
      <c r="N55" s="24">
        <v>1678</v>
      </c>
      <c r="O55" s="24">
        <v>1769</v>
      </c>
      <c r="P55" s="24">
        <v>1737</v>
      </c>
      <c r="Q55" s="24">
        <v>1774</v>
      </c>
      <c r="R55" s="24">
        <v>1664</v>
      </c>
      <c r="S55" s="24">
        <v>1154</v>
      </c>
      <c r="T55" s="24">
        <v>1125</v>
      </c>
      <c r="U55" s="24">
        <v>1156</v>
      </c>
      <c r="V55" s="24">
        <v>1209</v>
      </c>
      <c r="W55" s="24">
        <v>1296</v>
      </c>
      <c r="X55" s="24">
        <v>1312</v>
      </c>
      <c r="Y55" s="24">
        <v>1322</v>
      </c>
      <c r="Z55" s="36" t="s">
        <v>82</v>
      </c>
      <c r="AA55" s="272" t="s">
        <v>83</v>
      </c>
      <c r="AB55" s="24">
        <v>22378</v>
      </c>
      <c r="AC55" s="24">
        <v>21280</v>
      </c>
      <c r="AD55" s="24">
        <v>19641</v>
      </c>
      <c r="AE55" s="24">
        <v>18416</v>
      </c>
      <c r="AF55" s="24">
        <v>17627</v>
      </c>
      <c r="AG55" s="24">
        <v>15792</v>
      </c>
      <c r="AH55" s="24">
        <v>12147</v>
      </c>
      <c r="AI55" s="24">
        <v>340</v>
      </c>
      <c r="AJ55" s="24">
        <v>712</v>
      </c>
      <c r="AK55" s="24">
        <v>1028</v>
      </c>
      <c r="AL55" s="24">
        <v>1060</v>
      </c>
      <c r="AM55" s="24">
        <v>1112</v>
      </c>
    </row>
    <row r="56" spans="1:46" ht="24.75" customHeight="1">
      <c r="A56" s="21" t="s">
        <v>488</v>
      </c>
      <c r="B56" s="272" t="s">
        <v>489</v>
      </c>
      <c r="C56" s="24">
        <v>88762</v>
      </c>
      <c r="D56" s="24">
        <v>71551</v>
      </c>
      <c r="E56" s="24">
        <v>49379</v>
      </c>
      <c r="F56" s="24">
        <v>31830</v>
      </c>
      <c r="G56" s="24">
        <v>24916</v>
      </c>
      <c r="H56" s="24">
        <v>22923</v>
      </c>
      <c r="I56" s="24">
        <v>22278</v>
      </c>
      <c r="J56" s="24">
        <v>20720</v>
      </c>
      <c r="K56" s="24">
        <v>22644</v>
      </c>
      <c r="L56" s="24">
        <v>26432.75</v>
      </c>
      <c r="M56" s="24">
        <v>30767.25</v>
      </c>
      <c r="N56" s="24">
        <v>36822</v>
      </c>
      <c r="O56" s="24">
        <v>35294</v>
      </c>
      <c r="P56" s="24">
        <v>34307</v>
      </c>
      <c r="Q56" s="24">
        <v>33000</v>
      </c>
      <c r="R56" s="24">
        <v>32029</v>
      </c>
      <c r="S56" s="24">
        <v>23265</v>
      </c>
      <c r="T56" s="24">
        <v>48267</v>
      </c>
      <c r="U56" s="24">
        <v>12904</v>
      </c>
      <c r="V56" s="24">
        <v>29912</v>
      </c>
      <c r="W56" s="24">
        <v>28026</v>
      </c>
      <c r="X56" s="24">
        <v>25479</v>
      </c>
      <c r="Y56" s="24">
        <v>23496</v>
      </c>
      <c r="Z56" s="22" t="s">
        <v>432</v>
      </c>
      <c r="AA56" s="268" t="s">
        <v>433</v>
      </c>
      <c r="AB56" s="24"/>
      <c r="AC56" s="24"/>
      <c r="AD56" s="24"/>
      <c r="AE56" s="24"/>
      <c r="AF56" s="24"/>
      <c r="AG56" s="24"/>
      <c r="AH56" s="24"/>
      <c r="AI56" s="24"/>
      <c r="AJ56" s="24"/>
      <c r="AK56" s="24"/>
      <c r="AL56" s="24"/>
      <c r="AM56" s="24"/>
    </row>
    <row r="57" spans="1:46" ht="24.75" customHeight="1">
      <c r="A57" s="21" t="s">
        <v>432</v>
      </c>
      <c r="B57" s="268" t="s">
        <v>433</v>
      </c>
      <c r="C57" s="24">
        <v>27050</v>
      </c>
      <c r="D57" s="24">
        <v>22480</v>
      </c>
      <c r="E57" s="24">
        <v>12927</v>
      </c>
      <c r="F57" s="24">
        <v>5958</v>
      </c>
      <c r="G57" s="24">
        <v>1264</v>
      </c>
      <c r="H57" s="24">
        <v>1292</v>
      </c>
      <c r="I57" s="24">
        <v>1455</v>
      </c>
      <c r="J57" s="24">
        <v>1209</v>
      </c>
      <c r="K57" s="24">
        <v>1528</v>
      </c>
      <c r="L57" s="24">
        <v>4036</v>
      </c>
      <c r="M57" s="24">
        <v>13388</v>
      </c>
      <c r="N57" s="24">
        <v>14839</v>
      </c>
      <c r="O57" s="24">
        <v>15801</v>
      </c>
      <c r="P57" s="24">
        <v>16352</v>
      </c>
      <c r="Q57" s="24">
        <v>16932</v>
      </c>
      <c r="R57" s="24">
        <v>17866</v>
      </c>
      <c r="S57" s="24">
        <v>18838</v>
      </c>
      <c r="T57" s="24">
        <v>19564</v>
      </c>
      <c r="U57" s="24">
        <v>21043</v>
      </c>
      <c r="V57" s="24"/>
      <c r="W57" s="24"/>
      <c r="X57" s="24"/>
      <c r="Y57" s="24"/>
      <c r="Z57" s="22" t="s">
        <v>434</v>
      </c>
      <c r="AA57" s="268" t="s">
        <v>435</v>
      </c>
      <c r="AB57" s="24"/>
      <c r="AC57" s="24"/>
      <c r="AD57" s="24"/>
      <c r="AE57" s="24"/>
      <c r="AF57" s="24"/>
      <c r="AG57" s="24"/>
      <c r="AH57" s="24"/>
      <c r="AI57" s="24"/>
      <c r="AJ57" s="24"/>
      <c r="AK57" s="24"/>
      <c r="AL57" s="24"/>
      <c r="AM57" s="24"/>
    </row>
    <row r="58" spans="1:46" ht="27" customHeight="1">
      <c r="A58" s="21" t="s">
        <v>434</v>
      </c>
      <c r="B58" s="268" t="s">
        <v>435</v>
      </c>
      <c r="C58" s="24">
        <v>152543</v>
      </c>
      <c r="D58" s="24">
        <v>149781</v>
      </c>
      <c r="E58" s="24">
        <v>147867</v>
      </c>
      <c r="F58" s="24">
        <v>144609</v>
      </c>
      <c r="G58" s="24">
        <v>149910</v>
      </c>
      <c r="H58" s="24">
        <v>148975</v>
      </c>
      <c r="I58" s="24">
        <v>147753</v>
      </c>
      <c r="J58" s="24">
        <v>146645</v>
      </c>
      <c r="K58" s="24">
        <v>139251</v>
      </c>
      <c r="L58" s="24">
        <v>125885</v>
      </c>
      <c r="M58" s="24">
        <v>123897</v>
      </c>
      <c r="N58" s="24">
        <v>121492</v>
      </c>
      <c r="O58" s="24">
        <v>114288</v>
      </c>
      <c r="P58" s="24">
        <v>112843</v>
      </c>
      <c r="Q58" s="24">
        <v>97200</v>
      </c>
      <c r="R58" s="24">
        <v>75726</v>
      </c>
      <c r="S58" s="24">
        <v>60527</v>
      </c>
      <c r="T58" s="24">
        <v>63387</v>
      </c>
      <c r="U58" s="24">
        <v>58063</v>
      </c>
      <c r="V58" s="24"/>
      <c r="W58" s="24"/>
      <c r="X58" s="24"/>
      <c r="Y58" s="24"/>
      <c r="Z58" s="21" t="s">
        <v>436</v>
      </c>
      <c r="AA58" s="268" t="s">
        <v>437</v>
      </c>
      <c r="AB58" s="24">
        <v>18813</v>
      </c>
      <c r="AC58" s="24">
        <v>20294</v>
      </c>
      <c r="AD58" s="24">
        <v>25413</v>
      </c>
      <c r="AE58" s="24">
        <v>14234</v>
      </c>
      <c r="AF58" s="24">
        <v>14218</v>
      </c>
      <c r="AG58" s="24">
        <v>583</v>
      </c>
      <c r="AH58" s="24">
        <v>396</v>
      </c>
      <c r="AI58" s="24"/>
      <c r="AJ58" s="24"/>
      <c r="AK58" s="24"/>
      <c r="AL58" s="24">
        <v>1214</v>
      </c>
      <c r="AM58" s="24">
        <v>7810</v>
      </c>
    </row>
    <row r="59" spans="1:46" ht="25.5">
      <c r="A59" s="21" t="s">
        <v>711</v>
      </c>
      <c r="B59" s="268" t="s">
        <v>439</v>
      </c>
      <c r="C59" s="24">
        <v>2191</v>
      </c>
      <c r="D59" s="24">
        <v>2134</v>
      </c>
      <c r="E59" s="24">
        <v>1567</v>
      </c>
      <c r="F59" s="24">
        <v>1209</v>
      </c>
      <c r="G59" s="24">
        <v>1063</v>
      </c>
      <c r="H59" s="24">
        <v>1216</v>
      </c>
      <c r="I59" s="24">
        <v>1152</v>
      </c>
      <c r="J59" s="24">
        <v>1157</v>
      </c>
      <c r="K59" s="24">
        <v>1268</v>
      </c>
      <c r="L59" s="24">
        <v>1386</v>
      </c>
      <c r="M59" s="24">
        <v>500</v>
      </c>
      <c r="N59" s="24">
        <v>368</v>
      </c>
      <c r="O59" s="24">
        <v>283</v>
      </c>
      <c r="P59" s="24">
        <v>277</v>
      </c>
      <c r="Q59" s="24">
        <v>3</v>
      </c>
      <c r="R59" s="24">
        <v>611</v>
      </c>
      <c r="S59" s="24">
        <v>210</v>
      </c>
      <c r="T59" s="24">
        <v>156</v>
      </c>
      <c r="U59" s="24">
        <v>87</v>
      </c>
      <c r="V59" s="24"/>
      <c r="W59" s="24"/>
      <c r="X59" s="24"/>
      <c r="Y59" s="24"/>
      <c r="Z59" s="22" t="s">
        <v>84</v>
      </c>
      <c r="AA59" s="268" t="s">
        <v>85</v>
      </c>
      <c r="AB59" s="24"/>
      <c r="AC59" s="24"/>
      <c r="AD59" s="24"/>
      <c r="AE59" s="24"/>
      <c r="AF59" s="24"/>
      <c r="AG59" s="24"/>
      <c r="AH59" s="24">
        <v>1439</v>
      </c>
      <c r="AI59" s="24">
        <v>6120</v>
      </c>
      <c r="AJ59" s="24">
        <v>12946</v>
      </c>
      <c r="AK59" s="24">
        <v>19318</v>
      </c>
      <c r="AL59" s="24">
        <v>11707</v>
      </c>
      <c r="AM59" s="24">
        <v>11826</v>
      </c>
    </row>
    <row r="60" spans="1:46" ht="29.25" customHeight="1">
      <c r="A60" s="21" t="s">
        <v>712</v>
      </c>
      <c r="B60" s="268" t="s">
        <v>441</v>
      </c>
      <c r="C60" s="24">
        <v>73018</v>
      </c>
      <c r="D60" s="24">
        <v>81065</v>
      </c>
      <c r="E60" s="24">
        <v>57786</v>
      </c>
      <c r="F60" s="24">
        <v>55037</v>
      </c>
      <c r="G60" s="24">
        <v>44928</v>
      </c>
      <c r="H60" s="24">
        <v>45752</v>
      </c>
      <c r="I60" s="24">
        <v>44936</v>
      </c>
      <c r="J60" s="24">
        <v>46516</v>
      </c>
      <c r="K60" s="24">
        <v>48653</v>
      </c>
      <c r="L60" s="24">
        <v>47398</v>
      </c>
      <c r="M60" s="24">
        <v>49562</v>
      </c>
      <c r="N60" s="24">
        <v>47577</v>
      </c>
      <c r="O60" s="24">
        <v>51344</v>
      </c>
      <c r="P60" s="24">
        <v>52456</v>
      </c>
      <c r="Q60" s="24">
        <v>64568</v>
      </c>
      <c r="R60" s="24">
        <v>63288</v>
      </c>
      <c r="S60" s="24">
        <v>33925</v>
      </c>
      <c r="T60" s="24">
        <v>35427</v>
      </c>
      <c r="U60" s="24">
        <v>35165</v>
      </c>
      <c r="V60" s="24"/>
      <c r="W60" s="24"/>
      <c r="X60" s="24"/>
      <c r="Y60" s="24"/>
      <c r="Z60" s="22" t="s">
        <v>86</v>
      </c>
      <c r="AA60" s="268" t="s">
        <v>87</v>
      </c>
      <c r="AB60" s="35">
        <v>74456</v>
      </c>
      <c r="AC60" s="35">
        <v>65502</v>
      </c>
      <c r="AD60" s="35">
        <v>62321</v>
      </c>
      <c r="AE60" s="35">
        <v>59118</v>
      </c>
      <c r="AF60" s="35">
        <v>53001</v>
      </c>
      <c r="AG60" s="35">
        <v>50428</v>
      </c>
      <c r="AH60" s="35">
        <v>53158</v>
      </c>
      <c r="AI60" s="35">
        <v>52138</v>
      </c>
      <c r="AJ60" s="35">
        <v>54760</v>
      </c>
      <c r="AK60" s="35">
        <v>55189</v>
      </c>
      <c r="AL60" s="35">
        <v>56754</v>
      </c>
      <c r="AM60" s="35">
        <v>54545</v>
      </c>
    </row>
    <row r="61" spans="1:46" ht="38.25">
      <c r="A61" s="21" t="s">
        <v>436</v>
      </c>
      <c r="B61" s="268" t="s">
        <v>437</v>
      </c>
      <c r="C61" s="24">
        <v>31015</v>
      </c>
      <c r="D61" s="24">
        <v>59485</v>
      </c>
      <c r="E61" s="24">
        <v>55299</v>
      </c>
      <c r="F61" s="24">
        <v>56236</v>
      </c>
      <c r="G61" s="24">
        <v>53111</v>
      </c>
      <c r="H61" s="24">
        <v>42929</v>
      </c>
      <c r="I61" s="24">
        <v>43292</v>
      </c>
      <c r="J61" s="24">
        <v>45219</v>
      </c>
      <c r="K61" s="24">
        <v>46208</v>
      </c>
      <c r="L61" s="24">
        <v>43275</v>
      </c>
      <c r="M61" s="24">
        <v>41957</v>
      </c>
      <c r="N61" s="24">
        <v>36658</v>
      </c>
      <c r="O61" s="24">
        <v>37441</v>
      </c>
      <c r="P61" s="24">
        <v>40448</v>
      </c>
      <c r="Q61" s="24">
        <v>39013</v>
      </c>
      <c r="R61" s="24">
        <v>35415</v>
      </c>
      <c r="S61" s="24">
        <v>25567</v>
      </c>
      <c r="T61" s="24">
        <v>27193</v>
      </c>
      <c r="U61" s="24">
        <v>27058</v>
      </c>
      <c r="V61" s="24">
        <v>26711</v>
      </c>
      <c r="W61" s="24">
        <v>26725</v>
      </c>
      <c r="X61" s="24">
        <v>13866</v>
      </c>
      <c r="Y61" s="24">
        <v>13676</v>
      </c>
      <c r="Z61" s="36" t="s">
        <v>88</v>
      </c>
      <c r="AA61" s="272" t="s">
        <v>89</v>
      </c>
      <c r="AB61" s="24"/>
      <c r="AC61" s="24"/>
      <c r="AD61" s="24"/>
      <c r="AE61" s="24"/>
      <c r="AF61" s="24"/>
      <c r="AG61" s="24"/>
      <c r="AH61" s="24">
        <v>685</v>
      </c>
      <c r="AI61" s="24">
        <v>1271</v>
      </c>
      <c r="AJ61" s="24">
        <v>1037</v>
      </c>
      <c r="AK61" s="24">
        <v>1853</v>
      </c>
      <c r="AL61" s="24">
        <v>1428</v>
      </c>
      <c r="AM61" s="24">
        <v>6398</v>
      </c>
    </row>
    <row r="62" spans="1:46" ht="26.45" customHeight="1">
      <c r="A62" s="21" t="s">
        <v>675</v>
      </c>
      <c r="B62" s="262" t="s">
        <v>676</v>
      </c>
      <c r="C62" s="112">
        <v>2962</v>
      </c>
      <c r="D62" s="112">
        <v>2868</v>
      </c>
      <c r="E62" s="112">
        <v>2867</v>
      </c>
      <c r="F62" s="112">
        <v>2931</v>
      </c>
      <c r="G62" s="112">
        <v>2931</v>
      </c>
      <c r="H62" s="112">
        <v>2043</v>
      </c>
      <c r="I62" s="112">
        <v>7</v>
      </c>
      <c r="J62" s="24"/>
      <c r="K62" s="24"/>
      <c r="L62" s="24"/>
      <c r="M62" s="24"/>
      <c r="N62" s="24"/>
      <c r="O62" s="24"/>
      <c r="P62" s="24"/>
      <c r="Q62" s="24"/>
      <c r="R62" s="24"/>
      <c r="S62" s="24"/>
      <c r="T62" s="24"/>
      <c r="U62" s="24"/>
      <c r="V62" s="24"/>
      <c r="W62" s="24"/>
      <c r="X62" s="24"/>
      <c r="Y62" s="24"/>
      <c r="Z62" s="36"/>
      <c r="AA62" s="272"/>
      <c r="AB62" s="24"/>
      <c r="AC62" s="24"/>
      <c r="AD62" s="24"/>
      <c r="AE62" s="24"/>
      <c r="AF62" s="24"/>
      <c r="AG62" s="24"/>
      <c r="AH62" s="24"/>
      <c r="AI62" s="24"/>
      <c r="AJ62" s="24"/>
      <c r="AK62" s="24"/>
      <c r="AL62" s="24"/>
      <c r="AM62" s="24"/>
    </row>
    <row r="63" spans="1:46" s="29" customFormat="1" ht="31.7" customHeight="1">
      <c r="A63" s="21" t="s">
        <v>523</v>
      </c>
      <c r="B63" s="268" t="s">
        <v>710</v>
      </c>
      <c r="C63" s="24"/>
      <c r="D63" s="24">
        <v>67</v>
      </c>
      <c r="E63" s="24"/>
      <c r="F63" s="24">
        <v>4</v>
      </c>
      <c r="G63" s="24">
        <v>85</v>
      </c>
      <c r="H63" s="24">
        <v>139</v>
      </c>
      <c r="I63" s="24">
        <v>46</v>
      </c>
      <c r="J63" s="24">
        <v>18</v>
      </c>
      <c r="K63" s="24"/>
      <c r="L63" s="24"/>
      <c r="M63" s="24"/>
      <c r="N63" s="24"/>
      <c r="O63" s="24">
        <v>5</v>
      </c>
      <c r="P63" s="24"/>
      <c r="Q63" s="24">
        <v>19</v>
      </c>
      <c r="R63" s="24">
        <v>24</v>
      </c>
      <c r="S63" s="24"/>
      <c r="T63" s="24"/>
      <c r="U63" s="24"/>
      <c r="V63" s="24"/>
      <c r="W63" s="24"/>
      <c r="X63" s="24"/>
      <c r="Y63" s="24"/>
      <c r="Z63" s="234" t="s">
        <v>90</v>
      </c>
      <c r="AA63" s="275" t="s">
        <v>91</v>
      </c>
      <c r="AB63" s="24">
        <v>74456</v>
      </c>
      <c r="AC63" s="24">
        <v>65502</v>
      </c>
      <c r="AD63" s="24">
        <v>62321</v>
      </c>
      <c r="AE63" s="24">
        <v>59118</v>
      </c>
      <c r="AF63" s="24">
        <v>53001</v>
      </c>
      <c r="AG63" s="24">
        <v>50428</v>
      </c>
      <c r="AH63" s="24">
        <v>52473</v>
      </c>
      <c r="AI63" s="24">
        <v>50867</v>
      </c>
      <c r="AJ63" s="24">
        <v>53723</v>
      </c>
      <c r="AK63" s="24">
        <v>53336</v>
      </c>
      <c r="AL63" s="24">
        <v>55326</v>
      </c>
      <c r="AM63" s="24">
        <v>48147</v>
      </c>
      <c r="AT63" s="2"/>
    </row>
    <row r="64" spans="1:46" s="29" customFormat="1" ht="31.7" customHeight="1">
      <c r="A64" s="21" t="s">
        <v>490</v>
      </c>
      <c r="B64" s="268" t="s">
        <v>491</v>
      </c>
      <c r="C64" s="24"/>
      <c r="D64" s="24"/>
      <c r="E64" s="24"/>
      <c r="F64" s="24"/>
      <c r="G64" s="24"/>
      <c r="H64" s="24"/>
      <c r="I64" s="24"/>
      <c r="J64" s="24"/>
      <c r="K64" s="24"/>
      <c r="L64" s="24"/>
      <c r="M64" s="24"/>
      <c r="N64" s="24"/>
      <c r="O64" s="24"/>
      <c r="P64" s="24"/>
      <c r="Q64" s="24"/>
      <c r="R64" s="24"/>
      <c r="S64" s="24"/>
      <c r="T64" s="24"/>
      <c r="U64" s="24"/>
      <c r="V64" s="24">
        <v>83829</v>
      </c>
      <c r="W64" s="24">
        <v>81029</v>
      </c>
      <c r="X64" s="24">
        <v>74923</v>
      </c>
      <c r="Y64" s="24">
        <v>75205</v>
      </c>
      <c r="Z64" s="234"/>
      <c r="AA64" s="275"/>
      <c r="AB64" s="24"/>
      <c r="AC64" s="24"/>
      <c r="AD64" s="24"/>
      <c r="AE64" s="24"/>
      <c r="AF64" s="24"/>
      <c r="AG64" s="24"/>
      <c r="AH64" s="24"/>
      <c r="AI64" s="24"/>
      <c r="AJ64" s="24"/>
      <c r="AK64" s="24"/>
      <c r="AL64" s="24"/>
      <c r="AM64" s="24"/>
      <c r="AT64" s="2"/>
    </row>
    <row r="65" spans="1:39" ht="25.5">
      <c r="B65" s="268"/>
      <c r="C65" s="24"/>
      <c r="D65" s="24"/>
      <c r="E65" s="24"/>
      <c r="F65" s="24"/>
      <c r="G65" s="24"/>
      <c r="H65" s="24"/>
      <c r="I65" s="24"/>
      <c r="J65" s="24"/>
      <c r="K65" s="24"/>
      <c r="L65" s="24"/>
      <c r="M65" s="24"/>
      <c r="N65" s="24"/>
      <c r="O65" s="24"/>
      <c r="P65" s="24"/>
      <c r="Q65" s="24"/>
      <c r="R65" s="24"/>
      <c r="S65" s="24"/>
      <c r="T65" s="24"/>
      <c r="U65" s="24"/>
      <c r="V65" s="24"/>
      <c r="W65" s="24"/>
      <c r="X65" s="24"/>
      <c r="Y65" s="24"/>
      <c r="Z65" s="22" t="s">
        <v>438</v>
      </c>
      <c r="AA65" s="268" t="s">
        <v>439</v>
      </c>
      <c r="AB65" s="24"/>
      <c r="AC65" s="24"/>
      <c r="AD65" s="24"/>
      <c r="AE65" s="24"/>
      <c r="AF65" s="24"/>
      <c r="AG65" s="24"/>
      <c r="AH65" s="24"/>
      <c r="AI65" s="24"/>
      <c r="AJ65" s="24"/>
      <c r="AK65" s="24"/>
      <c r="AL65" s="24"/>
      <c r="AM65" s="24"/>
    </row>
    <row r="66" spans="1:39" ht="25.5">
      <c r="A66" s="238"/>
      <c r="B66" s="268"/>
      <c r="Z66" s="22" t="s">
        <v>440</v>
      </c>
      <c r="AA66" s="268" t="s">
        <v>441</v>
      </c>
      <c r="AB66" s="24"/>
      <c r="AC66" s="24"/>
      <c r="AD66" s="24"/>
      <c r="AE66" s="24"/>
      <c r="AF66" s="24"/>
      <c r="AG66" s="24"/>
      <c r="AH66" s="24"/>
      <c r="AI66" s="24"/>
      <c r="AJ66" s="24"/>
      <c r="AK66" s="24"/>
      <c r="AL66" s="24"/>
      <c r="AM66" s="24"/>
    </row>
    <row r="67" spans="1:39">
      <c r="A67" s="243"/>
      <c r="B67" s="273"/>
      <c r="C67" s="243">
        <v>1103035</v>
      </c>
      <c r="D67" s="243">
        <v>1776129</v>
      </c>
      <c r="E67" s="243">
        <v>1266075</v>
      </c>
      <c r="F67" s="243">
        <v>965235</v>
      </c>
      <c r="G67" s="243">
        <v>842538</v>
      </c>
      <c r="H67" s="243">
        <v>812433</v>
      </c>
      <c r="I67" s="243">
        <v>800608</v>
      </c>
      <c r="J67" s="243">
        <v>815790.70000000019</v>
      </c>
      <c r="K67" s="243">
        <v>825402.2</v>
      </c>
      <c r="L67" s="243">
        <v>912189.55</v>
      </c>
      <c r="M67" s="243">
        <v>1019957.25</v>
      </c>
      <c r="N67" s="243">
        <v>1040116</v>
      </c>
      <c r="O67" s="243">
        <v>1053372</v>
      </c>
      <c r="P67" s="243">
        <v>1059509</v>
      </c>
      <c r="Q67" s="243">
        <v>1035086</v>
      </c>
      <c r="R67" s="243">
        <v>930361</v>
      </c>
      <c r="S67" s="243">
        <v>705126</v>
      </c>
      <c r="T67" s="243">
        <v>713312</v>
      </c>
      <c r="U67" s="243">
        <v>635030</v>
      </c>
      <c r="V67" s="243">
        <v>653841</v>
      </c>
      <c r="W67" s="243">
        <v>693817</v>
      </c>
      <c r="X67" s="243">
        <v>665207</v>
      </c>
      <c r="Y67" s="243">
        <v>652353</v>
      </c>
      <c r="Z67" s="241"/>
      <c r="AA67" s="276"/>
      <c r="AB67" s="243">
        <v>654935</v>
      </c>
      <c r="AC67" s="243">
        <v>659021</v>
      </c>
      <c r="AD67" s="243">
        <v>648069</v>
      </c>
      <c r="AE67" s="243">
        <v>622538</v>
      </c>
      <c r="AF67" s="243">
        <v>603055</v>
      </c>
      <c r="AG67" s="243">
        <v>565122</v>
      </c>
      <c r="AH67" s="243">
        <v>498964</v>
      </c>
      <c r="AI67" s="243">
        <v>402617</v>
      </c>
      <c r="AJ67" s="243">
        <v>454484</v>
      </c>
      <c r="AK67" s="243">
        <v>476437</v>
      </c>
      <c r="AL67" s="243">
        <v>438336</v>
      </c>
      <c r="AM67" s="243">
        <v>425840</v>
      </c>
    </row>
    <row r="68" spans="1:39">
      <c r="A68" s="32" t="s">
        <v>576</v>
      </c>
      <c r="B68" s="271" t="s">
        <v>577</v>
      </c>
      <c r="C68" s="24"/>
      <c r="D68" s="24"/>
      <c r="E68" s="24"/>
      <c r="F68" s="24"/>
      <c r="G68" s="24"/>
      <c r="H68" s="24"/>
      <c r="I68" s="24"/>
      <c r="J68" s="24"/>
      <c r="K68" s="24"/>
      <c r="L68" s="24"/>
      <c r="M68" s="24"/>
      <c r="N68" s="24"/>
      <c r="O68" s="24"/>
      <c r="P68" s="24"/>
      <c r="Q68" s="24"/>
      <c r="R68" s="24"/>
      <c r="S68" s="24"/>
      <c r="T68" s="24"/>
      <c r="U68" s="24"/>
      <c r="V68" s="24"/>
      <c r="W68" s="24"/>
      <c r="X68" s="24"/>
      <c r="Y68" s="24"/>
      <c r="Z68" s="32" t="s">
        <v>92</v>
      </c>
      <c r="AA68" s="271" t="s">
        <v>567</v>
      </c>
      <c r="AB68" s="24"/>
      <c r="AC68" s="24"/>
      <c r="AD68" s="24"/>
      <c r="AE68" s="24"/>
      <c r="AF68" s="24"/>
      <c r="AG68" s="24"/>
      <c r="AH68" s="24"/>
      <c r="AI68" s="24"/>
      <c r="AJ68" s="24"/>
      <c r="AK68" s="24"/>
      <c r="AL68" s="24"/>
      <c r="AM68" s="24"/>
    </row>
    <row r="69" spans="1:39">
      <c r="A69" s="21" t="s">
        <v>93</v>
      </c>
      <c r="B69" s="268" t="s">
        <v>94</v>
      </c>
      <c r="C69" s="24">
        <v>-158715</v>
      </c>
      <c r="D69" s="24">
        <v>-112212</v>
      </c>
      <c r="E69" s="24">
        <v>-72843</v>
      </c>
      <c r="F69" s="24">
        <v>-40760</v>
      </c>
      <c r="G69" s="24">
        <v>-29459</v>
      </c>
      <c r="H69" s="24">
        <v>-28149</v>
      </c>
      <c r="I69" s="24">
        <v>-28389</v>
      </c>
      <c r="J69" s="24">
        <v>-24925</v>
      </c>
      <c r="K69" s="24">
        <v>-16369</v>
      </c>
      <c r="L69" s="24">
        <v>-20376</v>
      </c>
      <c r="M69" s="24">
        <v>-28165</v>
      </c>
      <c r="N69" s="24">
        <v>-27328.573539999998</v>
      </c>
      <c r="O69" s="24">
        <v>-26713.543830000002</v>
      </c>
      <c r="P69" s="24">
        <v>-25975.179109999997</v>
      </c>
      <c r="Q69" s="24">
        <v>-23016.703520000003</v>
      </c>
      <c r="R69" s="24">
        <v>-35759.120980000007</v>
      </c>
      <c r="S69" s="24">
        <v>-25743</v>
      </c>
      <c r="T69" s="24">
        <v>-22702</v>
      </c>
      <c r="U69" s="24">
        <v>-20301</v>
      </c>
      <c r="V69" s="24">
        <v>-9327</v>
      </c>
      <c r="W69" s="24">
        <v>-25281</v>
      </c>
      <c r="X69" s="24">
        <v>-21278</v>
      </c>
      <c r="Y69" s="24">
        <v>-23129</v>
      </c>
      <c r="Z69" s="22" t="s">
        <v>93</v>
      </c>
      <c r="AA69" s="268" t="s">
        <v>94</v>
      </c>
      <c r="AB69" s="24">
        <v>-22244</v>
      </c>
      <c r="AC69" s="24">
        <v>-28265</v>
      </c>
      <c r="AD69" s="24">
        <v>-22996</v>
      </c>
      <c r="AE69" s="24">
        <v>-31924</v>
      </c>
      <c r="AF69" s="24">
        <v>-27771</v>
      </c>
      <c r="AG69" s="24">
        <v>-15462</v>
      </c>
      <c r="AH69" s="24">
        <v>-14787</v>
      </c>
      <c r="AI69" s="24">
        <v>-8089</v>
      </c>
      <c r="AJ69" s="24">
        <v>-13324</v>
      </c>
      <c r="AK69" s="24">
        <v>-16406</v>
      </c>
      <c r="AL69" s="24">
        <v>-14722</v>
      </c>
      <c r="AM69" s="24">
        <v>-14957</v>
      </c>
    </row>
    <row r="70" spans="1:39" ht="25.5">
      <c r="A70" s="21" t="s">
        <v>95</v>
      </c>
      <c r="B70" s="268" t="s">
        <v>96</v>
      </c>
      <c r="C70" s="24">
        <v>-5280</v>
      </c>
      <c r="D70" s="24">
        <v>-5379</v>
      </c>
      <c r="E70" s="24">
        <v>-3556</v>
      </c>
      <c r="F70" s="24">
        <v>-6168</v>
      </c>
      <c r="G70" s="24">
        <v>-7255</v>
      </c>
      <c r="H70" s="24">
        <v>-5390</v>
      </c>
      <c r="I70" s="24">
        <v>-8984</v>
      </c>
      <c r="J70" s="24">
        <v>-1951</v>
      </c>
      <c r="K70" s="24">
        <v>-13412</v>
      </c>
      <c r="L70" s="24">
        <v>-15616</v>
      </c>
      <c r="M70" s="24">
        <v>-18312</v>
      </c>
      <c r="N70" s="24">
        <v>-19324</v>
      </c>
      <c r="O70" s="24">
        <v>-19762</v>
      </c>
      <c r="P70" s="24">
        <v>-19440</v>
      </c>
      <c r="Q70" s="24">
        <v>-19485</v>
      </c>
      <c r="R70" s="24">
        <v>-19834</v>
      </c>
      <c r="S70" s="24">
        <v>-20797</v>
      </c>
      <c r="T70" s="24">
        <v>-15671</v>
      </c>
      <c r="U70" s="24">
        <v>-19865</v>
      </c>
      <c r="V70" s="24">
        <v>-5194</v>
      </c>
      <c r="W70" s="24">
        <v>-2930</v>
      </c>
      <c r="X70" s="24">
        <v>-2960</v>
      </c>
      <c r="Y70" s="24">
        <v>-2959</v>
      </c>
      <c r="Z70" s="22" t="s">
        <v>95</v>
      </c>
      <c r="AA70" s="268" t="s">
        <v>96</v>
      </c>
      <c r="AB70" s="24">
        <v>-3143</v>
      </c>
      <c r="AC70" s="24">
        <v>-3017</v>
      </c>
      <c r="AD70" s="24">
        <v>-3132</v>
      </c>
      <c r="AE70" s="24">
        <v>-3489</v>
      </c>
      <c r="AF70" s="24">
        <v>-3571</v>
      </c>
      <c r="AG70" s="24">
        <v>-3392</v>
      </c>
      <c r="AH70" s="24">
        <v>-3810</v>
      </c>
      <c r="AI70" s="24">
        <v>-6165</v>
      </c>
      <c r="AJ70" s="24">
        <v>-6927</v>
      </c>
      <c r="AK70" s="24">
        <v>-7703</v>
      </c>
      <c r="AL70" s="24">
        <v>-7940</v>
      </c>
      <c r="AM70" s="24">
        <v>-9699</v>
      </c>
    </row>
    <row r="71" spans="1:39">
      <c r="A71" s="21" t="s">
        <v>97</v>
      </c>
      <c r="B71" s="268" t="s">
        <v>98</v>
      </c>
      <c r="C71" s="24">
        <v>-542078</v>
      </c>
      <c r="D71" s="24">
        <v>-293200</v>
      </c>
      <c r="E71" s="24">
        <v>-77087</v>
      </c>
      <c r="F71" s="24">
        <v>-23898</v>
      </c>
      <c r="G71" s="24">
        <v>-7732</v>
      </c>
      <c r="H71" s="24">
        <v>-14211</v>
      </c>
      <c r="I71" s="24">
        <v>-13987</v>
      </c>
      <c r="J71" s="24">
        <v>-22730</v>
      </c>
      <c r="K71" s="24">
        <v>-34548</v>
      </c>
      <c r="L71" s="24">
        <v>-81451.67</v>
      </c>
      <c r="M71" s="24">
        <v>-122946.33</v>
      </c>
      <c r="N71" s="24">
        <v>-152654.42645999999</v>
      </c>
      <c r="O71" s="24">
        <v>-172232.45617000002</v>
      </c>
      <c r="P71" s="24">
        <v>-176753.82089</v>
      </c>
      <c r="Q71" s="24">
        <v>-183591.29647999999</v>
      </c>
      <c r="R71" s="24">
        <v>-190674.87901999999</v>
      </c>
      <c r="S71" s="24">
        <v>-127073</v>
      </c>
      <c r="T71" s="24">
        <v>-155333</v>
      </c>
      <c r="U71" s="24">
        <v>-120177</v>
      </c>
      <c r="V71" s="24">
        <v>-140454</v>
      </c>
      <c r="W71" s="24">
        <v>-138246</v>
      </c>
      <c r="X71" s="24">
        <v>-146637</v>
      </c>
      <c r="Y71" s="24">
        <v>-145585</v>
      </c>
      <c r="Z71" s="22" t="s">
        <v>97</v>
      </c>
      <c r="AA71" s="268" t="s">
        <v>98</v>
      </c>
      <c r="AB71" s="35">
        <v>-147509</v>
      </c>
      <c r="AC71" s="35">
        <v>-140151</v>
      </c>
      <c r="AD71" s="35">
        <v>-139607</v>
      </c>
      <c r="AE71" s="35">
        <v>-133138</v>
      </c>
      <c r="AF71" s="35">
        <v>-133192</v>
      </c>
      <c r="AG71" s="35">
        <v>-140545</v>
      </c>
      <c r="AH71" s="35">
        <v>-141861</v>
      </c>
      <c r="AI71" s="35">
        <v>-128566</v>
      </c>
      <c r="AJ71" s="35">
        <v>-146874</v>
      </c>
      <c r="AK71" s="35">
        <v>-137567</v>
      </c>
      <c r="AL71" s="35">
        <v>-126651</v>
      </c>
      <c r="AM71" s="35">
        <v>-118048</v>
      </c>
    </row>
    <row r="72" spans="1:39">
      <c r="A72" s="21" t="s">
        <v>481</v>
      </c>
      <c r="B72" s="272" t="s">
        <v>564</v>
      </c>
      <c r="C72" s="24">
        <v>-15682</v>
      </c>
      <c r="D72" s="24">
        <v>-10751</v>
      </c>
      <c r="E72" s="24">
        <v>-7710</v>
      </c>
      <c r="F72" s="24">
        <v>-1648</v>
      </c>
      <c r="G72" s="24">
        <v>-1147</v>
      </c>
      <c r="H72" s="24">
        <v>-4198</v>
      </c>
      <c r="I72" s="24">
        <v>-1404</v>
      </c>
      <c r="J72" s="24">
        <v>-5422</v>
      </c>
      <c r="K72" s="24">
        <v>-2488</v>
      </c>
      <c r="L72" s="24">
        <v>-3453</v>
      </c>
      <c r="M72" s="24">
        <v>-6263</v>
      </c>
      <c r="N72" s="24">
        <v>-9051</v>
      </c>
      <c r="O72" s="24">
        <v>-11814</v>
      </c>
      <c r="P72" s="24">
        <v>-11719</v>
      </c>
      <c r="Q72" s="24">
        <v>-12534</v>
      </c>
      <c r="R72" s="24">
        <v>-21839</v>
      </c>
      <c r="S72" s="24">
        <v>-11851</v>
      </c>
      <c r="T72" s="24">
        <v>-7756</v>
      </c>
      <c r="U72" s="24">
        <v>-12340</v>
      </c>
      <c r="V72" s="24">
        <v>-3939</v>
      </c>
      <c r="W72" s="24">
        <v>-12165</v>
      </c>
      <c r="X72" s="24">
        <v>-14563</v>
      </c>
      <c r="Y72" s="24">
        <v>-13829</v>
      </c>
      <c r="Z72" s="36" t="s">
        <v>76</v>
      </c>
      <c r="AA72" s="272" t="s">
        <v>77</v>
      </c>
      <c r="AB72" s="24">
        <v>-46818</v>
      </c>
      <c r="AC72" s="24">
        <v>-37621</v>
      </c>
      <c r="AD72" s="24">
        <v>-42750</v>
      </c>
      <c r="AE72" s="24">
        <v>-33114</v>
      </c>
      <c r="AF72" s="24">
        <v>-29718</v>
      </c>
      <c r="AG72" s="24">
        <v>-33522</v>
      </c>
      <c r="AH72" s="24">
        <v>-25597</v>
      </c>
      <c r="AI72" s="24">
        <v>-19931</v>
      </c>
      <c r="AJ72" s="24">
        <v>-30404</v>
      </c>
      <c r="AK72" s="24">
        <v>-28981</v>
      </c>
      <c r="AL72" s="24">
        <v>-25697</v>
      </c>
      <c r="AM72" s="24">
        <v>-25320</v>
      </c>
    </row>
    <row r="73" spans="1:39">
      <c r="A73" s="21" t="s">
        <v>482</v>
      </c>
      <c r="B73" s="272" t="s">
        <v>563</v>
      </c>
      <c r="C73" s="24">
        <v>-270902</v>
      </c>
      <c r="D73" s="24">
        <v>-107404</v>
      </c>
      <c r="E73" s="24">
        <v>-23907</v>
      </c>
      <c r="F73" s="24">
        <v>-8920</v>
      </c>
      <c r="G73" s="24">
        <v>-5217</v>
      </c>
      <c r="H73" s="24">
        <v>-8612</v>
      </c>
      <c r="I73" s="24">
        <v>-11270</v>
      </c>
      <c r="J73" s="24">
        <v>-14512</v>
      </c>
      <c r="K73" s="24">
        <v>-28611</v>
      </c>
      <c r="L73" s="24">
        <v>-61639</v>
      </c>
      <c r="M73" s="24">
        <v>-74511</v>
      </c>
      <c r="N73" s="24">
        <v>-89499</v>
      </c>
      <c r="O73" s="24">
        <v>-107803</v>
      </c>
      <c r="P73" s="24">
        <v>-110207</v>
      </c>
      <c r="Q73" s="24">
        <v>-112414</v>
      </c>
      <c r="R73" s="24">
        <v>-98547</v>
      </c>
      <c r="S73" s="24">
        <v>-66094</v>
      </c>
      <c r="T73" s="24">
        <v>-72330</v>
      </c>
      <c r="U73" s="24">
        <v>-74938</v>
      </c>
      <c r="V73" s="24">
        <v>-72621</v>
      </c>
      <c r="W73" s="24">
        <v>-66483</v>
      </c>
      <c r="X73" s="24">
        <v>-73530</v>
      </c>
      <c r="Y73" s="24">
        <v>-76420</v>
      </c>
      <c r="Z73" s="36" t="s">
        <v>78</v>
      </c>
      <c r="AA73" s="272" t="s">
        <v>79</v>
      </c>
      <c r="AB73" s="24">
        <v>-80962</v>
      </c>
      <c r="AC73" s="24">
        <v>-80081</v>
      </c>
      <c r="AD73" s="24">
        <v>-75753</v>
      </c>
      <c r="AE73" s="24">
        <v>-76552</v>
      </c>
      <c r="AF73" s="24">
        <v>-78381</v>
      </c>
      <c r="AG73" s="24">
        <v>-83819</v>
      </c>
      <c r="AH73" s="24">
        <v>-92018</v>
      </c>
      <c r="AI73" s="24">
        <v>-86616</v>
      </c>
      <c r="AJ73" s="24">
        <v>-88857</v>
      </c>
      <c r="AK73" s="24">
        <v>-85549</v>
      </c>
      <c r="AL73" s="24">
        <v>-82983</v>
      </c>
      <c r="AM73" s="24">
        <v>-79194</v>
      </c>
    </row>
    <row r="74" spans="1:39">
      <c r="A74" s="21" t="s">
        <v>483</v>
      </c>
      <c r="B74" s="272" t="s">
        <v>562</v>
      </c>
      <c r="C74" s="24">
        <v>-221656</v>
      </c>
      <c r="D74" s="24">
        <v>-144618</v>
      </c>
      <c r="E74" s="24">
        <v>-41113</v>
      </c>
      <c r="F74" s="24">
        <v>-12280</v>
      </c>
      <c r="G74" s="24">
        <v>-1317</v>
      </c>
      <c r="H74" s="24">
        <v>-1359</v>
      </c>
      <c r="I74" s="24">
        <v>-1261</v>
      </c>
      <c r="J74" s="24">
        <v>-2725</v>
      </c>
      <c r="K74" s="24">
        <v>-3245</v>
      </c>
      <c r="L74" s="24">
        <v>-15311</v>
      </c>
      <c r="M74" s="24">
        <v>-38838</v>
      </c>
      <c r="N74" s="24">
        <v>-49222.426459999988</v>
      </c>
      <c r="O74" s="24">
        <v>-49195.456170000019</v>
      </c>
      <c r="P74" s="24">
        <v>-50950.820889999995</v>
      </c>
      <c r="Q74" s="24">
        <v>-55409.296479999997</v>
      </c>
      <c r="R74" s="24">
        <v>-65429.879019999993</v>
      </c>
      <c r="S74" s="24">
        <v>-44590</v>
      </c>
      <c r="T74" s="24">
        <v>-69002</v>
      </c>
      <c r="U74" s="24">
        <v>-28541</v>
      </c>
      <c r="V74" s="24">
        <v>-58977</v>
      </c>
      <c r="W74" s="24">
        <v>-53321</v>
      </c>
      <c r="X74" s="24">
        <v>-52523</v>
      </c>
      <c r="Y74" s="24">
        <v>-50917</v>
      </c>
      <c r="Z74" s="36" t="s">
        <v>80</v>
      </c>
      <c r="AA74" s="272" t="s">
        <v>81</v>
      </c>
      <c r="AB74" s="24">
        <v>-4557</v>
      </c>
      <c r="AC74" s="24">
        <v>-5156</v>
      </c>
      <c r="AD74" s="24">
        <v>-4274</v>
      </c>
      <c r="AE74" s="24">
        <v>-4301</v>
      </c>
      <c r="AF74" s="24">
        <v>-4551</v>
      </c>
      <c r="AG74" s="24">
        <v>-3707</v>
      </c>
      <c r="AH74" s="24">
        <v>-3284</v>
      </c>
      <c r="AI74" s="24">
        <v>-2669</v>
      </c>
      <c r="AJ74" s="24">
        <v>-4367</v>
      </c>
      <c r="AK74" s="24">
        <v>-3447</v>
      </c>
      <c r="AL74" s="24">
        <v>-3941</v>
      </c>
      <c r="AM74" s="24">
        <v>-3212</v>
      </c>
    </row>
    <row r="75" spans="1:39">
      <c r="A75" s="237" t="s">
        <v>484</v>
      </c>
      <c r="B75" s="272" t="s">
        <v>485</v>
      </c>
      <c r="C75" s="24">
        <v>-2643</v>
      </c>
      <c r="D75" s="24">
        <v>-833</v>
      </c>
      <c r="E75" s="24">
        <v>-48</v>
      </c>
      <c r="F75" s="24">
        <v>-25</v>
      </c>
      <c r="G75" s="24">
        <v>-23</v>
      </c>
      <c r="H75" s="24">
        <v>-28</v>
      </c>
      <c r="I75" s="24">
        <v>-33</v>
      </c>
      <c r="J75" s="24">
        <v>-64</v>
      </c>
      <c r="K75" s="24">
        <v>-94</v>
      </c>
      <c r="L75" s="24">
        <v>-472</v>
      </c>
      <c r="M75" s="24">
        <v>-799</v>
      </c>
      <c r="N75" s="24">
        <v>-855</v>
      </c>
      <c r="O75" s="24">
        <v>-1066</v>
      </c>
      <c r="P75" s="24">
        <v>-1129</v>
      </c>
      <c r="Q75" s="24">
        <v>-1248</v>
      </c>
      <c r="R75" s="24">
        <v>-1253</v>
      </c>
      <c r="S75" s="24">
        <v>-1295</v>
      </c>
      <c r="T75" s="24">
        <v>-1342</v>
      </c>
      <c r="U75" s="24">
        <v>-1356</v>
      </c>
      <c r="V75" s="24">
        <v>-1517</v>
      </c>
      <c r="W75" s="24">
        <v>-1648</v>
      </c>
      <c r="X75" s="24">
        <v>-1675</v>
      </c>
      <c r="Y75" s="24">
        <v>-1678</v>
      </c>
      <c r="Z75" s="36" t="s">
        <v>82</v>
      </c>
      <c r="AA75" s="272" t="s">
        <v>83</v>
      </c>
      <c r="AB75" s="24">
        <v>-15172</v>
      </c>
      <c r="AC75" s="24">
        <v>-17293</v>
      </c>
      <c r="AD75" s="24">
        <v>-16830</v>
      </c>
      <c r="AE75" s="24">
        <v>-19171</v>
      </c>
      <c r="AF75" s="24">
        <v>-20542</v>
      </c>
      <c r="AG75" s="24">
        <v>-19497</v>
      </c>
      <c r="AH75" s="24">
        <v>-20962</v>
      </c>
      <c r="AI75" s="24">
        <v>-19350</v>
      </c>
      <c r="AJ75" s="24">
        <v>-23246</v>
      </c>
      <c r="AK75" s="24">
        <v>-19590</v>
      </c>
      <c r="AL75" s="24">
        <v>-14030</v>
      </c>
      <c r="AM75" s="24">
        <v>-10322</v>
      </c>
    </row>
    <row r="76" spans="1:39">
      <c r="A76" s="21" t="s">
        <v>486</v>
      </c>
      <c r="B76" s="268" t="s">
        <v>487</v>
      </c>
      <c r="C76" s="24">
        <v>-33838</v>
      </c>
      <c r="D76" s="24">
        <v>-30427</v>
      </c>
      <c r="E76" s="24">
        <v>-4357</v>
      </c>
      <c r="F76" s="24">
        <v>-1050</v>
      </c>
      <c r="G76" s="24">
        <v>-51</v>
      </c>
      <c r="H76" s="24">
        <v>-42</v>
      </c>
      <c r="I76" s="24">
        <v>-52</v>
      </c>
      <c r="J76" s="24">
        <v>-71</v>
      </c>
      <c r="K76" s="24">
        <v>-204</v>
      </c>
      <c r="L76" s="24">
        <v>-1049</v>
      </c>
      <c r="M76" s="24">
        <v>-3334</v>
      </c>
      <c r="N76" s="24">
        <v>-4882</v>
      </c>
      <c r="O76" s="24">
        <v>-3420</v>
      </c>
      <c r="P76" s="24">
        <v>-3877</v>
      </c>
      <c r="Q76" s="24">
        <v>-3234</v>
      </c>
      <c r="R76" s="24">
        <v>-4859</v>
      </c>
      <c r="S76" s="24">
        <v>-4538</v>
      </c>
      <c r="T76" s="24">
        <v>-6245</v>
      </c>
      <c r="U76" s="24">
        <v>-4358</v>
      </c>
      <c r="V76" s="24">
        <v>-4917</v>
      </c>
      <c r="W76" s="24">
        <v>-6277</v>
      </c>
      <c r="X76" s="24">
        <v>-6021</v>
      </c>
      <c r="Y76" s="24">
        <v>-4419</v>
      </c>
      <c r="Z76" s="21" t="s">
        <v>384</v>
      </c>
      <c r="AA76" s="268" t="s">
        <v>385</v>
      </c>
      <c r="AB76" s="24">
        <v>-19015</v>
      </c>
      <c r="AC76" s="24">
        <v>-20516</v>
      </c>
      <c r="AD76" s="24">
        <v>-21756</v>
      </c>
      <c r="AE76" s="24">
        <v>-18509</v>
      </c>
      <c r="AF76" s="24">
        <v>-12207</v>
      </c>
      <c r="AG76" s="24">
        <v>1</v>
      </c>
      <c r="AH76" s="24">
        <v>-1</v>
      </c>
      <c r="AI76" s="24"/>
      <c r="AJ76" s="24"/>
      <c r="AK76" s="24"/>
      <c r="AL76" s="24"/>
      <c r="AM76" s="24"/>
    </row>
    <row r="77" spans="1:39">
      <c r="A77" s="21" t="s">
        <v>539</v>
      </c>
      <c r="B77" s="268" t="s">
        <v>540</v>
      </c>
      <c r="C77" s="24">
        <v>-4684</v>
      </c>
      <c r="D77" s="24">
        <v>-3903</v>
      </c>
      <c r="E77" s="24">
        <v>-2233</v>
      </c>
      <c r="F77" s="24">
        <v>-1155</v>
      </c>
      <c r="G77" s="24">
        <v>-1250</v>
      </c>
      <c r="H77" s="24">
        <v>-950</v>
      </c>
      <c r="I77" s="24">
        <v>-1196</v>
      </c>
      <c r="J77" s="24">
        <v>-1516</v>
      </c>
      <c r="K77" s="24">
        <v>-1573</v>
      </c>
      <c r="L77" s="24">
        <v>-1541</v>
      </c>
      <c r="M77" s="24">
        <v>-2064</v>
      </c>
      <c r="N77" s="24">
        <v>-2289</v>
      </c>
      <c r="O77" s="24">
        <v>-2148</v>
      </c>
      <c r="P77" s="24">
        <v>-2005</v>
      </c>
      <c r="Q77" s="24">
        <v>-2262</v>
      </c>
      <c r="R77" s="24"/>
      <c r="S77" s="24"/>
      <c r="T77" s="24"/>
      <c r="U77" s="24"/>
      <c r="V77" s="24"/>
      <c r="W77" s="24"/>
      <c r="X77" s="24"/>
      <c r="Y77" s="24"/>
      <c r="Z77" s="21"/>
      <c r="AA77" s="268"/>
      <c r="AB77" s="24"/>
      <c r="AC77" s="24"/>
      <c r="AD77" s="24"/>
      <c r="AE77" s="24"/>
      <c r="AF77" s="24"/>
      <c r="AG77" s="24"/>
      <c r="AH77" s="24"/>
      <c r="AI77" s="24"/>
      <c r="AJ77" s="24"/>
      <c r="AK77" s="24"/>
      <c r="AL77" s="24"/>
      <c r="AM77" s="24"/>
    </row>
    <row r="78" spans="1:39" ht="28.5" customHeight="1">
      <c r="A78" s="21" t="s">
        <v>492</v>
      </c>
      <c r="B78" s="268" t="s">
        <v>437</v>
      </c>
      <c r="C78" s="24">
        <v>-242822</v>
      </c>
      <c r="D78" s="24">
        <v>-197985</v>
      </c>
      <c r="E78" s="24">
        <v>-95120</v>
      </c>
      <c r="F78" s="24">
        <v>-25293</v>
      </c>
      <c r="G78" s="24">
        <v>-12096</v>
      </c>
      <c r="H78" s="24">
        <v>-2256</v>
      </c>
      <c r="I78" s="24">
        <v>-13386</v>
      </c>
      <c r="J78" s="24">
        <v>-17288</v>
      </c>
      <c r="K78" s="24">
        <v>-20589</v>
      </c>
      <c r="L78" s="24">
        <v>-28859</v>
      </c>
      <c r="M78" s="24">
        <v>-32802</v>
      </c>
      <c r="N78" s="24">
        <v>-27939</v>
      </c>
      <c r="O78" s="24">
        <v>-28613</v>
      </c>
      <c r="P78" s="24">
        <v>-31653</v>
      </c>
      <c r="Q78" s="24">
        <v>-30558</v>
      </c>
      <c r="R78" s="24">
        <v>-27792</v>
      </c>
      <c r="S78" s="24">
        <v>-20266</v>
      </c>
      <c r="T78" s="24">
        <v>-22422</v>
      </c>
      <c r="U78" s="24">
        <v>-23112</v>
      </c>
      <c r="V78" s="24">
        <v>-23078</v>
      </c>
      <c r="W78" s="24">
        <v>-23577</v>
      </c>
      <c r="X78" s="24">
        <v>-12857</v>
      </c>
      <c r="Y78" s="24">
        <v>-13865</v>
      </c>
      <c r="Z78" s="22" t="s">
        <v>99</v>
      </c>
      <c r="AA78" s="268" t="s">
        <v>100</v>
      </c>
      <c r="AB78" s="24"/>
      <c r="AC78" s="24">
        <v>117</v>
      </c>
      <c r="AD78" s="24">
        <v>-60</v>
      </c>
      <c r="AE78" s="24">
        <v>-57</v>
      </c>
      <c r="AF78" s="24">
        <v>-55</v>
      </c>
      <c r="AG78" s="24">
        <v>-57</v>
      </c>
      <c r="AH78" s="24">
        <v>-1470</v>
      </c>
      <c r="AI78" s="24">
        <v>-6111</v>
      </c>
      <c r="AJ78" s="24">
        <v>-11962</v>
      </c>
      <c r="AK78" s="24">
        <v>-18699</v>
      </c>
      <c r="AL78" s="24">
        <v>-12778</v>
      </c>
      <c r="AM78" s="24">
        <v>-12556</v>
      </c>
    </row>
    <row r="79" spans="1:39" ht="28.5" customHeight="1">
      <c r="A79" s="21" t="s">
        <v>675</v>
      </c>
      <c r="B79" s="262" t="s">
        <v>676</v>
      </c>
      <c r="C79" s="112">
        <v>-10555</v>
      </c>
      <c r="D79" s="112">
        <v>-6149</v>
      </c>
      <c r="E79" s="112">
        <v>-3175</v>
      </c>
      <c r="F79" s="112">
        <v>-1541</v>
      </c>
      <c r="G79" s="112">
        <v>-394</v>
      </c>
      <c r="H79" s="112">
        <v>-331</v>
      </c>
      <c r="I79" s="112">
        <v>-1</v>
      </c>
      <c r="J79" s="24"/>
      <c r="K79" s="24"/>
      <c r="L79" s="24"/>
      <c r="M79" s="24"/>
      <c r="N79" s="24"/>
      <c r="O79" s="24"/>
      <c r="P79" s="24"/>
      <c r="Q79" s="24"/>
      <c r="R79" s="24"/>
      <c r="S79" s="24"/>
      <c r="T79" s="24"/>
      <c r="U79" s="24"/>
      <c r="V79" s="24"/>
      <c r="W79" s="24"/>
      <c r="X79" s="24"/>
      <c r="Y79" s="24"/>
      <c r="Z79" s="22"/>
      <c r="AA79" s="268"/>
      <c r="AB79" s="24"/>
      <c r="AC79" s="24"/>
      <c r="AD79" s="24"/>
      <c r="AE79" s="24"/>
      <c r="AF79" s="24"/>
      <c r="AG79" s="24"/>
      <c r="AH79" s="24"/>
      <c r="AI79" s="24"/>
      <c r="AJ79" s="24"/>
      <c r="AK79" s="24"/>
      <c r="AL79" s="24"/>
      <c r="AM79" s="24"/>
    </row>
    <row r="80" spans="1:39" ht="28.5" customHeight="1">
      <c r="A80" s="21" t="s">
        <v>99</v>
      </c>
      <c r="B80" s="268" t="s">
        <v>713</v>
      </c>
      <c r="C80" s="24">
        <v>-10893</v>
      </c>
      <c r="D80" s="24">
        <v>-7366</v>
      </c>
      <c r="E80" s="24">
        <v>-8455</v>
      </c>
      <c r="F80" s="24">
        <v>-1030</v>
      </c>
      <c r="G80" s="24">
        <v>-5</v>
      </c>
      <c r="H80" s="24">
        <v>-10</v>
      </c>
      <c r="I80" s="24">
        <v>-11</v>
      </c>
      <c r="J80" s="24">
        <v>5</v>
      </c>
      <c r="K80" s="24"/>
      <c r="L80" s="24">
        <v>-1065</v>
      </c>
      <c r="M80" s="24">
        <v>-5176</v>
      </c>
      <c r="N80" s="24">
        <v>-5269</v>
      </c>
      <c r="O80" s="24">
        <v>-5595</v>
      </c>
      <c r="P80" s="24">
        <v>-8985</v>
      </c>
      <c r="Q80" s="24">
        <v>-5731</v>
      </c>
      <c r="R80" s="24">
        <v>-2529</v>
      </c>
      <c r="S80" s="24">
        <v>-3658</v>
      </c>
      <c r="T80" s="24">
        <v>-1606</v>
      </c>
      <c r="U80" s="24">
        <v>-1663</v>
      </c>
      <c r="V80" s="24">
        <v>-1117</v>
      </c>
      <c r="W80" s="24"/>
      <c r="X80" s="24"/>
      <c r="Y80" s="24"/>
      <c r="Z80" s="32"/>
      <c r="AA80" s="271"/>
    </row>
    <row r="81" spans="1:39">
      <c r="A81" s="21" t="s">
        <v>677</v>
      </c>
      <c r="B81" s="262" t="s">
        <v>678</v>
      </c>
      <c r="C81" s="112">
        <v>-4304</v>
      </c>
      <c r="D81" s="112">
        <v>-509</v>
      </c>
      <c r="E81" s="112">
        <v>-662</v>
      </c>
      <c r="F81" s="112">
        <v>-1159</v>
      </c>
      <c r="G81" s="112">
        <v>636</v>
      </c>
      <c r="H81" s="112">
        <v>-2538</v>
      </c>
      <c r="I81" s="112">
        <v>-1524</v>
      </c>
      <c r="J81" s="24"/>
      <c r="K81" s="24"/>
      <c r="L81" s="24"/>
      <c r="M81" s="24"/>
      <c r="N81" s="24"/>
      <c r="O81" s="24"/>
      <c r="P81" s="24"/>
      <c r="Q81" s="24"/>
      <c r="R81" s="24"/>
      <c r="S81" s="24"/>
      <c r="T81" s="24"/>
      <c r="U81" s="24"/>
      <c r="V81" s="24"/>
      <c r="W81" s="24"/>
      <c r="X81" s="24"/>
      <c r="Y81" s="24"/>
      <c r="Z81" s="32"/>
      <c r="AA81" s="271"/>
    </row>
    <row r="82" spans="1:39" ht="28.5" customHeight="1">
      <c r="A82" s="21"/>
      <c r="B82" s="268"/>
      <c r="C82" s="24"/>
      <c r="D82" s="24"/>
      <c r="E82" s="24"/>
      <c r="F82" s="24"/>
      <c r="G82" s="24"/>
      <c r="H82" s="24"/>
      <c r="I82" s="24"/>
      <c r="J82" s="24"/>
      <c r="K82" s="24"/>
      <c r="L82" s="24"/>
      <c r="M82" s="24"/>
      <c r="N82" s="24"/>
      <c r="O82" s="24"/>
      <c r="P82" s="24"/>
      <c r="Q82" s="24"/>
      <c r="R82" s="24"/>
      <c r="S82" s="24"/>
      <c r="T82" s="24"/>
      <c r="U82" s="24"/>
      <c r="V82" s="24"/>
      <c r="W82" s="24"/>
      <c r="X82" s="24"/>
      <c r="Y82" s="24"/>
      <c r="Z82" s="32"/>
      <c r="AA82" s="271"/>
    </row>
    <row r="83" spans="1:39" ht="15" thickBot="1">
      <c r="A83" s="37"/>
      <c r="B83" s="274"/>
      <c r="C83" s="37">
        <v>-979331</v>
      </c>
      <c r="D83" s="37">
        <v>-626703</v>
      </c>
      <c r="E83" s="37">
        <v>-263131</v>
      </c>
      <c r="F83" s="37">
        <v>-101004</v>
      </c>
      <c r="G83" s="37">
        <v>-57555</v>
      </c>
      <c r="H83" s="37">
        <v>-53835</v>
      </c>
      <c r="I83" s="37">
        <v>-67478</v>
      </c>
      <c r="J83" s="37">
        <v>-68405</v>
      </c>
      <c r="K83" s="37">
        <v>-86491</v>
      </c>
      <c r="L83" s="37">
        <v>-148908.98752999998</v>
      </c>
      <c r="M83" s="37">
        <v>-209465.01247000002</v>
      </c>
      <c r="N83" s="37">
        <v>-234804</v>
      </c>
      <c r="O83" s="37">
        <v>-255064</v>
      </c>
      <c r="P83" s="37">
        <v>-264812</v>
      </c>
      <c r="Q83" s="37">
        <v>-264644</v>
      </c>
      <c r="R83" s="37">
        <v>-276589</v>
      </c>
      <c r="S83" s="37">
        <v>-197537</v>
      </c>
      <c r="T83" s="37">
        <v>-217734</v>
      </c>
      <c r="U83" s="37">
        <v>-185118</v>
      </c>
      <c r="V83" s="37">
        <v>-179170</v>
      </c>
      <c r="W83" s="37">
        <v>-190034</v>
      </c>
      <c r="X83" s="37">
        <v>-183732</v>
      </c>
      <c r="Y83" s="37">
        <v>-185538</v>
      </c>
      <c r="Z83" s="37"/>
      <c r="AA83" s="274"/>
      <c r="AB83" s="37">
        <v>-191911</v>
      </c>
      <c r="AC83" s="37">
        <v>-191832</v>
      </c>
      <c r="AD83" s="37">
        <v>-187551</v>
      </c>
      <c r="AE83" s="37">
        <v>-187117</v>
      </c>
      <c r="AF83" s="37">
        <v>-176796</v>
      </c>
      <c r="AG83" s="37">
        <v>-159455</v>
      </c>
      <c r="AH83" s="37">
        <v>-161929</v>
      </c>
      <c r="AI83" s="37">
        <v>-148931</v>
      </c>
      <c r="AJ83" s="37">
        <v>-179087</v>
      </c>
      <c r="AK83" s="37">
        <v>-180375</v>
      </c>
      <c r="AL83" s="37">
        <v>-162091</v>
      </c>
      <c r="AM83" s="37">
        <v>-155260</v>
      </c>
    </row>
    <row r="84" spans="1:39" ht="15" thickTop="1">
      <c r="A84" s="239"/>
      <c r="B84" s="271"/>
      <c r="C84" s="25"/>
      <c r="D84" s="25"/>
      <c r="E84" s="25"/>
      <c r="F84" s="25"/>
      <c r="G84" s="25"/>
      <c r="H84" s="25"/>
      <c r="I84" s="25"/>
      <c r="J84" s="25"/>
      <c r="K84" s="25"/>
      <c r="L84" s="25"/>
      <c r="M84" s="25"/>
      <c r="N84" s="25"/>
      <c r="O84" s="25"/>
      <c r="P84" s="25"/>
      <c r="Q84" s="25"/>
      <c r="R84" s="25"/>
      <c r="S84" s="25"/>
      <c r="T84" s="25"/>
      <c r="U84" s="25"/>
      <c r="V84" s="25"/>
      <c r="W84" s="25"/>
      <c r="X84" s="25"/>
      <c r="Y84" s="25"/>
      <c r="Z84" s="164"/>
      <c r="AA84" s="264"/>
      <c r="AB84" s="166"/>
      <c r="AC84" s="166"/>
      <c r="AD84" s="166"/>
      <c r="AE84" s="166"/>
      <c r="AF84" s="166"/>
      <c r="AG84" s="166"/>
      <c r="AH84" s="166"/>
      <c r="AI84" s="166"/>
      <c r="AJ84" s="166"/>
      <c r="AK84" s="166"/>
      <c r="AL84" s="166"/>
      <c r="AM84" s="166"/>
    </row>
    <row r="85" spans="1:39">
      <c r="A85" s="164" t="s">
        <v>70</v>
      </c>
      <c r="B85" s="264" t="s">
        <v>71</v>
      </c>
      <c r="C85" s="166">
        <v>123704</v>
      </c>
      <c r="D85" s="166">
        <v>1149426</v>
      </c>
      <c r="E85" s="166">
        <v>1002944</v>
      </c>
      <c r="F85" s="166">
        <v>864231</v>
      </c>
      <c r="G85" s="166">
        <v>784983</v>
      </c>
      <c r="H85" s="166">
        <v>758598</v>
      </c>
      <c r="I85" s="166">
        <v>733130</v>
      </c>
      <c r="J85" s="166">
        <v>747385.70000000019</v>
      </c>
      <c r="K85" s="166">
        <v>738911.2</v>
      </c>
      <c r="L85" s="166">
        <v>763280.66063000006</v>
      </c>
      <c r="M85" s="166">
        <v>810492.13936999999</v>
      </c>
      <c r="N85" s="166">
        <v>805312</v>
      </c>
      <c r="O85" s="166">
        <v>798308</v>
      </c>
      <c r="P85" s="166">
        <v>794697</v>
      </c>
      <c r="Q85" s="166">
        <v>770442</v>
      </c>
      <c r="R85" s="166">
        <v>653772</v>
      </c>
      <c r="S85" s="166">
        <v>507589</v>
      </c>
      <c r="T85" s="166">
        <v>495578</v>
      </c>
      <c r="U85" s="166">
        <v>449912</v>
      </c>
      <c r="V85" s="166">
        <v>474671</v>
      </c>
      <c r="W85" s="166">
        <v>503783</v>
      </c>
      <c r="X85" s="166">
        <v>481475</v>
      </c>
      <c r="Y85" s="166">
        <v>466815</v>
      </c>
      <c r="Z85" s="164" t="s">
        <v>70</v>
      </c>
      <c r="AA85" s="264" t="s">
        <v>71</v>
      </c>
      <c r="AB85" s="166">
        <v>463024</v>
      </c>
      <c r="AC85" s="166">
        <v>467189</v>
      </c>
      <c r="AD85" s="166">
        <v>460518</v>
      </c>
      <c r="AE85" s="166">
        <v>435421</v>
      </c>
      <c r="AF85" s="166">
        <v>426259</v>
      </c>
      <c r="AG85" s="166">
        <v>405667</v>
      </c>
      <c r="AH85" s="166">
        <v>337035</v>
      </c>
      <c r="AI85" s="166">
        <v>253686</v>
      </c>
      <c r="AJ85" s="166">
        <v>275397</v>
      </c>
      <c r="AK85" s="166">
        <v>296062</v>
      </c>
      <c r="AL85" s="166">
        <v>276245</v>
      </c>
      <c r="AM85" s="166">
        <v>270580</v>
      </c>
    </row>
    <row r="87" spans="1:39">
      <c r="A87" s="312" t="s">
        <v>693</v>
      </c>
    </row>
    <row r="88" spans="1:39">
      <c r="A88" s="312" t="s">
        <v>691</v>
      </c>
    </row>
    <row r="89" spans="1:39">
      <c r="A89" s="312" t="s">
        <v>572</v>
      </c>
    </row>
    <row r="90" spans="1:39">
      <c r="A90" s="312" t="s">
        <v>573</v>
      </c>
    </row>
    <row r="91" spans="1:39">
      <c r="A91" s="312" t="s">
        <v>570</v>
      </c>
      <c r="B91" s="233"/>
    </row>
    <row r="92" spans="1:39">
      <c r="A92" s="312" t="s">
        <v>571</v>
      </c>
    </row>
    <row r="94" spans="1:39" ht="18">
      <c r="A94" s="201" t="s">
        <v>424</v>
      </c>
    </row>
    <row r="96" spans="1:39">
      <c r="A96" s="13" t="s">
        <v>2</v>
      </c>
      <c r="B96" s="13" t="s">
        <v>3</v>
      </c>
    </row>
    <row r="97" spans="1:41" ht="30.6" customHeight="1">
      <c r="A97" s="230" t="s">
        <v>70</v>
      </c>
      <c r="B97" s="230" t="s">
        <v>71</v>
      </c>
      <c r="C97" s="194" t="s">
        <v>11</v>
      </c>
      <c r="D97" s="194" t="s">
        <v>10</v>
      </c>
      <c r="E97" s="194" t="s">
        <v>9</v>
      </c>
      <c r="F97" s="194" t="s">
        <v>8</v>
      </c>
      <c r="G97" s="194" t="s">
        <v>7</v>
      </c>
      <c r="H97" s="194" t="s">
        <v>6</v>
      </c>
      <c r="I97" s="194" t="s">
        <v>349</v>
      </c>
      <c r="J97" s="194" t="s">
        <v>360</v>
      </c>
      <c r="K97" s="194" t="s">
        <v>380</v>
      </c>
      <c r="L97" s="194" t="s">
        <v>397</v>
      </c>
      <c r="M97" s="194" t="s">
        <v>407</v>
      </c>
      <c r="N97" s="194" t="s">
        <v>414</v>
      </c>
      <c r="O97" s="194" t="s">
        <v>70</v>
      </c>
      <c r="P97" s="194" t="s">
        <v>71</v>
      </c>
      <c r="Q97" s="194" t="s">
        <v>416</v>
      </c>
      <c r="R97" s="194" t="s">
        <v>418</v>
      </c>
      <c r="S97" s="194" t="s">
        <v>422</v>
      </c>
      <c r="T97" s="194" t="s">
        <v>579</v>
      </c>
      <c r="U97" s="194" t="s">
        <v>428</v>
      </c>
      <c r="V97" s="194">
        <v>43281</v>
      </c>
      <c r="W97" s="194" t="s">
        <v>580</v>
      </c>
      <c r="X97" s="194">
        <v>43464</v>
      </c>
      <c r="Y97" s="194">
        <v>43555</v>
      </c>
      <c r="Z97" s="194">
        <v>43646</v>
      </c>
      <c r="AA97" s="194">
        <v>43738</v>
      </c>
      <c r="AB97" s="194">
        <v>43830</v>
      </c>
      <c r="AC97" s="194">
        <v>43921</v>
      </c>
      <c r="AD97" s="194">
        <v>44012</v>
      </c>
      <c r="AE97" s="194">
        <v>44104</v>
      </c>
      <c r="AF97" s="194">
        <v>44196</v>
      </c>
      <c r="AG97" s="194">
        <v>44286</v>
      </c>
      <c r="AH97" s="194">
        <v>44377</v>
      </c>
      <c r="AI97" s="194">
        <v>44469</v>
      </c>
      <c r="AJ97" s="194">
        <v>44561</v>
      </c>
      <c r="AK97" s="194">
        <v>44651</v>
      </c>
      <c r="AL97" s="194">
        <v>44742</v>
      </c>
      <c r="AM97" s="194">
        <v>44834</v>
      </c>
    </row>
    <row r="98" spans="1:41">
      <c r="A98" s="32" t="s">
        <v>12</v>
      </c>
      <c r="B98" s="207" t="s">
        <v>13</v>
      </c>
      <c r="C98" s="24"/>
      <c r="D98" s="24"/>
      <c r="E98" s="24"/>
      <c r="F98" s="24"/>
      <c r="G98" s="24"/>
      <c r="H98" s="24"/>
      <c r="I98" s="24"/>
      <c r="J98" s="24"/>
      <c r="K98" s="24"/>
      <c r="L98" s="24"/>
      <c r="M98" s="24"/>
      <c r="N98" s="24"/>
      <c r="O98" s="32" t="s">
        <v>689</v>
      </c>
      <c r="P98" s="207" t="s">
        <v>690</v>
      </c>
      <c r="Q98" s="32"/>
      <c r="R98" s="32"/>
      <c r="S98" s="32"/>
      <c r="T98" s="32"/>
      <c r="U98" s="32"/>
      <c r="V98" s="32"/>
      <c r="W98" s="32"/>
      <c r="X98" s="32"/>
      <c r="Y98" s="32"/>
      <c r="Z98" s="32"/>
      <c r="AA98" s="24"/>
      <c r="AB98" s="24"/>
      <c r="AC98" s="24"/>
      <c r="AD98" s="24"/>
      <c r="AE98" s="24"/>
      <c r="AF98" s="24"/>
      <c r="AG98" s="24"/>
      <c r="AH98" s="24"/>
      <c r="AI98" s="24"/>
      <c r="AJ98" s="24"/>
      <c r="AK98" s="24"/>
      <c r="AL98" s="24"/>
      <c r="AM98" s="24"/>
    </row>
    <row r="99" spans="1:41">
      <c r="A99" s="22" t="s">
        <v>72</v>
      </c>
      <c r="B99" s="204" t="s">
        <v>73</v>
      </c>
      <c r="C99" s="24">
        <v>6705</v>
      </c>
      <c r="D99" s="24">
        <v>14132</v>
      </c>
      <c r="E99" s="24">
        <v>22233</v>
      </c>
      <c r="F99" s="24">
        <v>28790</v>
      </c>
      <c r="G99" s="24">
        <v>5521</v>
      </c>
      <c r="H99" s="24">
        <v>11178</v>
      </c>
      <c r="I99" s="24">
        <v>17705</v>
      </c>
      <c r="J99" s="24">
        <v>24445</v>
      </c>
      <c r="K99" s="24">
        <v>6378</v>
      </c>
      <c r="L99" s="24">
        <v>12955</v>
      </c>
      <c r="M99" s="24">
        <v>20661</v>
      </c>
      <c r="N99" s="24">
        <v>28086</v>
      </c>
      <c r="O99" s="21" t="s">
        <v>72</v>
      </c>
      <c r="P99" s="197" t="s">
        <v>493</v>
      </c>
      <c r="Q99" s="24">
        <v>7106</v>
      </c>
      <c r="R99" s="24">
        <v>14452</v>
      </c>
      <c r="S99" s="24">
        <v>21776</v>
      </c>
      <c r="T99" s="24">
        <v>29356</v>
      </c>
      <c r="U99" s="24">
        <v>8998</v>
      </c>
      <c r="V99" s="24">
        <v>11384</v>
      </c>
      <c r="W99" s="24">
        <v>12051</v>
      </c>
      <c r="X99" s="24">
        <v>17323</v>
      </c>
      <c r="Y99" s="24">
        <v>6138</v>
      </c>
      <c r="Z99" s="24">
        <v>11756</v>
      </c>
      <c r="AA99" s="24">
        <v>18339</v>
      </c>
      <c r="AB99" s="24">
        <v>23326</v>
      </c>
      <c r="AC99" s="24">
        <v>4925.5038400000003</v>
      </c>
      <c r="AD99" s="24">
        <v>6451</v>
      </c>
      <c r="AE99" s="24">
        <v>6542</v>
      </c>
      <c r="AF99" s="24">
        <v>6437.7</v>
      </c>
      <c r="AG99" s="24">
        <v>1383</v>
      </c>
      <c r="AH99" s="24">
        <v>3526</v>
      </c>
      <c r="AI99" s="24">
        <v>1993</v>
      </c>
      <c r="AJ99" s="24">
        <v>9147</v>
      </c>
      <c r="AK99" s="24">
        <v>23956</v>
      </c>
      <c r="AL99" s="24">
        <v>107416</v>
      </c>
      <c r="AM99" s="24">
        <v>210996</v>
      </c>
    </row>
    <row r="100" spans="1:41" ht="25.5">
      <c r="A100" s="22" t="s">
        <v>74</v>
      </c>
      <c r="B100" s="204" t="s">
        <v>75</v>
      </c>
      <c r="C100" s="24">
        <v>64420</v>
      </c>
      <c r="D100" s="24">
        <v>134124</v>
      </c>
      <c r="E100" s="24">
        <v>210496</v>
      </c>
      <c r="F100" s="24">
        <v>285181</v>
      </c>
      <c r="G100" s="24">
        <v>66758</v>
      </c>
      <c r="H100" s="24">
        <v>146669</v>
      </c>
      <c r="I100" s="24">
        <v>236837</v>
      </c>
      <c r="J100" s="24">
        <v>326144</v>
      </c>
      <c r="K100" s="24">
        <v>87660</v>
      </c>
      <c r="L100" s="24">
        <v>177228</v>
      </c>
      <c r="M100" s="24">
        <v>269281</v>
      </c>
      <c r="N100" s="24">
        <v>367980</v>
      </c>
      <c r="O100" s="21" t="s">
        <v>430</v>
      </c>
      <c r="P100" s="197" t="s">
        <v>431</v>
      </c>
      <c r="Q100" s="24">
        <v>556366</v>
      </c>
      <c r="R100" s="24">
        <v>1125438</v>
      </c>
      <c r="S100" s="24">
        <v>1704177</v>
      </c>
      <c r="T100" s="24">
        <v>2239898</v>
      </c>
      <c r="U100" s="24">
        <v>484616</v>
      </c>
      <c r="V100" s="24">
        <v>1049815</v>
      </c>
      <c r="W100" s="24">
        <v>1615207</v>
      </c>
      <c r="X100" s="24">
        <v>2347366</v>
      </c>
      <c r="Y100" s="24">
        <v>811213</v>
      </c>
      <c r="Z100" s="24">
        <v>1642728</v>
      </c>
      <c r="AA100" s="24">
        <v>2470355</v>
      </c>
      <c r="AB100" s="24">
        <v>3284550</v>
      </c>
      <c r="AC100" s="24">
        <v>785727.25</v>
      </c>
      <c r="AD100" s="24">
        <v>1474411.8</v>
      </c>
      <c r="AE100" s="24">
        <v>2062815</v>
      </c>
      <c r="AF100" s="24">
        <v>2637946</v>
      </c>
      <c r="AG100" s="24">
        <v>560584</v>
      </c>
      <c r="AH100" s="24">
        <v>1128528</v>
      </c>
      <c r="AI100" s="24">
        <v>1719307</v>
      </c>
      <c r="AJ100" s="24">
        <v>2411404</v>
      </c>
      <c r="AK100" s="24">
        <v>963806</v>
      </c>
      <c r="AL100" s="24">
        <v>2338595</v>
      </c>
      <c r="AM100" s="24">
        <v>3049271</v>
      </c>
      <c r="AN100" s="24"/>
      <c r="AO100" s="24"/>
    </row>
    <row r="101" spans="1:41" ht="38.25">
      <c r="A101" s="22" t="s">
        <v>430</v>
      </c>
      <c r="B101" s="204" t="s">
        <v>431</v>
      </c>
      <c r="C101" s="24">
        <v>280534</v>
      </c>
      <c r="D101" s="24">
        <v>572064</v>
      </c>
      <c r="E101" s="24">
        <v>889521</v>
      </c>
      <c r="F101" s="24">
        <v>1195057</v>
      </c>
      <c r="G101" s="24">
        <v>272080</v>
      </c>
      <c r="H101" s="24">
        <v>630483</v>
      </c>
      <c r="I101" s="24">
        <v>1047899</v>
      </c>
      <c r="J101" s="24">
        <v>1487688</v>
      </c>
      <c r="K101" s="24">
        <v>455148</v>
      </c>
      <c r="L101" s="24">
        <v>919338</v>
      </c>
      <c r="M101" s="24">
        <v>1392804</v>
      </c>
      <c r="N101" s="24">
        <v>1848346</v>
      </c>
      <c r="O101" s="21" t="s">
        <v>481</v>
      </c>
      <c r="P101" s="197" t="s">
        <v>564</v>
      </c>
      <c r="Q101" s="24">
        <v>1621</v>
      </c>
      <c r="R101" s="24">
        <v>3783</v>
      </c>
      <c r="S101" s="24">
        <v>5782</v>
      </c>
      <c r="T101" s="24">
        <v>8214</v>
      </c>
      <c r="U101" s="24">
        <v>2082</v>
      </c>
      <c r="V101" s="24">
        <v>4712</v>
      </c>
      <c r="W101" s="24">
        <v>13180</v>
      </c>
      <c r="X101" s="24">
        <v>18866</v>
      </c>
      <c r="Y101" s="24">
        <v>5968</v>
      </c>
      <c r="Z101" s="24">
        <v>12793</v>
      </c>
      <c r="AA101" s="24">
        <v>16365</v>
      </c>
      <c r="AB101" s="24">
        <v>19692</v>
      </c>
      <c r="AC101" s="24">
        <v>3057</v>
      </c>
      <c r="AD101" s="24">
        <v>8486</v>
      </c>
      <c r="AE101" s="24">
        <v>11052</v>
      </c>
      <c r="AF101" s="24">
        <v>12715</v>
      </c>
      <c r="AG101" s="24">
        <v>2377</v>
      </c>
      <c r="AH101" s="24">
        <v>4740</v>
      </c>
      <c r="AI101" s="24">
        <v>7526</v>
      </c>
      <c r="AJ101" s="24">
        <v>11389</v>
      </c>
      <c r="AK101" s="24">
        <v>5941</v>
      </c>
      <c r="AL101" s="24">
        <v>15945</v>
      </c>
      <c r="AM101" s="24">
        <v>32222</v>
      </c>
      <c r="AN101" s="24"/>
      <c r="AO101" s="24"/>
    </row>
    <row r="102" spans="1:41">
      <c r="A102" s="36" t="s">
        <v>76</v>
      </c>
      <c r="B102" s="208" t="s">
        <v>77</v>
      </c>
      <c r="C102" s="24">
        <v>77535</v>
      </c>
      <c r="D102" s="24">
        <v>155107</v>
      </c>
      <c r="E102" s="24">
        <v>246836</v>
      </c>
      <c r="F102" s="24">
        <v>333563</v>
      </c>
      <c r="G102" s="24">
        <v>72575</v>
      </c>
      <c r="H102" s="24">
        <v>171142</v>
      </c>
      <c r="I102" s="24">
        <v>285540</v>
      </c>
      <c r="J102" s="24">
        <v>401252</v>
      </c>
      <c r="K102" s="24">
        <v>109197</v>
      </c>
      <c r="L102" s="24">
        <v>218497</v>
      </c>
      <c r="M102" s="24">
        <v>331515</v>
      </c>
      <c r="N102" s="24">
        <v>434845</v>
      </c>
      <c r="O102" s="21" t="s">
        <v>482</v>
      </c>
      <c r="P102" s="197" t="s">
        <v>563</v>
      </c>
      <c r="Q102" s="24">
        <v>232362</v>
      </c>
      <c r="R102" s="24">
        <v>463322</v>
      </c>
      <c r="S102" s="24">
        <v>699932</v>
      </c>
      <c r="T102" s="24">
        <v>924898</v>
      </c>
      <c r="U102" s="24">
        <v>202241</v>
      </c>
      <c r="V102" s="24">
        <v>441426</v>
      </c>
      <c r="W102" s="24">
        <v>707103</v>
      </c>
      <c r="X102" s="24">
        <v>989605</v>
      </c>
      <c r="Y102" s="24">
        <v>356669</v>
      </c>
      <c r="Z102" s="24">
        <v>738095</v>
      </c>
      <c r="AA102" s="24">
        <v>1122459</v>
      </c>
      <c r="AB102" s="24">
        <v>1493807</v>
      </c>
      <c r="AC102" s="24">
        <v>365915</v>
      </c>
      <c r="AD102" s="24">
        <v>694259</v>
      </c>
      <c r="AE102" s="24">
        <v>989029</v>
      </c>
      <c r="AF102" s="24">
        <v>1279498</v>
      </c>
      <c r="AG102" s="24">
        <v>289006</v>
      </c>
      <c r="AH102" s="24">
        <v>581592</v>
      </c>
      <c r="AI102" s="24">
        <v>885656</v>
      </c>
      <c r="AJ102" s="24">
        <v>1239713</v>
      </c>
      <c r="AK102" s="24">
        <v>460351</v>
      </c>
      <c r="AL102" s="24">
        <v>1094883</v>
      </c>
      <c r="AM102" s="24">
        <v>857602</v>
      </c>
    </row>
    <row r="103" spans="1:41">
      <c r="A103" s="36" t="s">
        <v>78</v>
      </c>
      <c r="B103" s="208" t="s">
        <v>79</v>
      </c>
      <c r="C103" s="24">
        <v>199683</v>
      </c>
      <c r="D103" s="24">
        <v>410414</v>
      </c>
      <c r="E103" s="24">
        <v>632989</v>
      </c>
      <c r="F103" s="24">
        <v>849232</v>
      </c>
      <c r="G103" s="24">
        <v>197529</v>
      </c>
      <c r="H103" s="24">
        <v>443760</v>
      </c>
      <c r="I103" s="24">
        <v>729619</v>
      </c>
      <c r="J103" s="24">
        <v>1034758</v>
      </c>
      <c r="K103" s="24">
        <v>326287</v>
      </c>
      <c r="L103" s="24">
        <v>660307</v>
      </c>
      <c r="M103" s="24">
        <v>998217</v>
      </c>
      <c r="N103" s="24">
        <v>1326685</v>
      </c>
      <c r="O103" s="21" t="s">
        <v>483</v>
      </c>
      <c r="P103" s="197" t="s">
        <v>562</v>
      </c>
      <c r="Q103" s="24">
        <v>297565</v>
      </c>
      <c r="R103" s="24">
        <v>606724</v>
      </c>
      <c r="S103" s="24">
        <v>917532</v>
      </c>
      <c r="T103" s="24">
        <v>1194733</v>
      </c>
      <c r="U103" s="24">
        <v>266233</v>
      </c>
      <c r="V103" s="24">
        <v>540225</v>
      </c>
      <c r="W103" s="24">
        <v>807053</v>
      </c>
      <c r="X103" s="24">
        <v>1217331</v>
      </c>
      <c r="Y103" s="24">
        <v>413802</v>
      </c>
      <c r="Z103" s="24">
        <v>821022</v>
      </c>
      <c r="AA103" s="24">
        <v>1223650</v>
      </c>
      <c r="AB103" s="24">
        <v>1624670</v>
      </c>
      <c r="AC103" s="24">
        <v>384700</v>
      </c>
      <c r="AD103" s="24">
        <v>711744.8</v>
      </c>
      <c r="AE103" s="24">
        <v>978780</v>
      </c>
      <c r="AF103" s="24">
        <v>1240254</v>
      </c>
      <c r="AG103" s="24">
        <v>246429</v>
      </c>
      <c r="AH103" s="24">
        <v>496023</v>
      </c>
      <c r="AI103" s="24">
        <v>754566</v>
      </c>
      <c r="AJ103" s="24">
        <v>1056358</v>
      </c>
      <c r="AK103" s="24">
        <v>447097</v>
      </c>
      <c r="AL103" s="24">
        <v>1104786</v>
      </c>
      <c r="AM103" s="24">
        <v>1946460</v>
      </c>
      <c r="AN103" s="24"/>
      <c r="AO103" s="24"/>
    </row>
    <row r="104" spans="1:41">
      <c r="A104" s="36" t="s">
        <v>80</v>
      </c>
      <c r="B104" s="208" t="s">
        <v>81</v>
      </c>
      <c r="C104" s="24">
        <v>2204</v>
      </c>
      <c r="D104" s="24">
        <v>4371</v>
      </c>
      <c r="E104" s="24">
        <v>6496</v>
      </c>
      <c r="F104" s="24">
        <v>8350</v>
      </c>
      <c r="G104" s="24">
        <v>1636</v>
      </c>
      <c r="H104" s="24">
        <v>3094</v>
      </c>
      <c r="I104" s="24">
        <v>4461</v>
      </c>
      <c r="J104" s="24">
        <v>5772</v>
      </c>
      <c r="K104" s="24">
        <v>1248</v>
      </c>
      <c r="L104" s="24">
        <v>2477</v>
      </c>
      <c r="M104" s="24">
        <v>3735</v>
      </c>
      <c r="N104" s="24">
        <v>5101</v>
      </c>
      <c r="O104" s="237" t="s">
        <v>484</v>
      </c>
      <c r="P104" s="356" t="s">
        <v>485</v>
      </c>
      <c r="Q104" s="24">
        <v>118265</v>
      </c>
      <c r="R104" s="24">
        <v>239811</v>
      </c>
      <c r="S104" s="24">
        <v>365144</v>
      </c>
      <c r="T104" s="24">
        <v>493192</v>
      </c>
      <c r="U104" s="24">
        <v>101323</v>
      </c>
      <c r="V104" s="24">
        <v>209359</v>
      </c>
      <c r="W104" s="24">
        <v>320922</v>
      </c>
      <c r="X104" s="24">
        <v>429895</v>
      </c>
      <c r="Y104" s="24">
        <v>105972</v>
      </c>
      <c r="Z104" s="24">
        <v>215878</v>
      </c>
      <c r="AA104" s="24">
        <v>329848</v>
      </c>
      <c r="AB104" s="24">
        <v>440094</v>
      </c>
      <c r="AC104" s="24">
        <v>106948</v>
      </c>
      <c r="AD104" s="24">
        <v>204151</v>
      </c>
      <c r="AE104" s="24">
        <v>281219</v>
      </c>
      <c r="AF104" s="24">
        <v>354127</v>
      </c>
      <c r="AG104" s="24">
        <v>68502</v>
      </c>
      <c r="AH104" s="24">
        <v>138156</v>
      </c>
      <c r="AI104" s="24">
        <v>209492</v>
      </c>
      <c r="AJ104" s="24">
        <v>285509</v>
      </c>
      <c r="AK104" s="24">
        <v>105052</v>
      </c>
      <c r="AL104" s="24">
        <v>249424</v>
      </c>
      <c r="AM104" s="24">
        <v>427829</v>
      </c>
    </row>
    <row r="105" spans="1:41">
      <c r="A105" s="36" t="s">
        <v>82</v>
      </c>
      <c r="B105" s="208" t="s">
        <v>83</v>
      </c>
      <c r="C105" s="24">
        <v>1112</v>
      </c>
      <c r="D105" s="24">
        <v>2172</v>
      </c>
      <c r="E105" s="24">
        <v>3200</v>
      </c>
      <c r="F105" s="24">
        <v>3912</v>
      </c>
      <c r="G105" s="24">
        <v>340</v>
      </c>
      <c r="H105" s="24">
        <v>12487</v>
      </c>
      <c r="I105" s="24">
        <v>28279</v>
      </c>
      <c r="J105" s="24">
        <v>45906</v>
      </c>
      <c r="K105" s="24">
        <v>18416</v>
      </c>
      <c r="L105" s="24">
        <v>38057</v>
      </c>
      <c r="M105" s="24">
        <v>59337</v>
      </c>
      <c r="N105" s="24">
        <v>81715</v>
      </c>
      <c r="O105" s="21" t="s">
        <v>486</v>
      </c>
      <c r="P105" s="197" t="s">
        <v>487</v>
      </c>
      <c r="Q105" s="24">
        <v>1322</v>
      </c>
      <c r="R105" s="24">
        <v>2634</v>
      </c>
      <c r="S105" s="24">
        <v>3930</v>
      </c>
      <c r="T105" s="24">
        <v>5139</v>
      </c>
      <c r="U105" s="24">
        <v>1156</v>
      </c>
      <c r="V105" s="24">
        <v>2281</v>
      </c>
      <c r="W105" s="24">
        <v>3435</v>
      </c>
      <c r="X105" s="24">
        <v>5099</v>
      </c>
      <c r="Y105" s="24">
        <v>1774</v>
      </c>
      <c r="Z105" s="24">
        <v>3511</v>
      </c>
      <c r="AA105" s="24">
        <v>5280</v>
      </c>
      <c r="AB105" s="24">
        <v>6958</v>
      </c>
      <c r="AC105" s="24">
        <v>1288</v>
      </c>
      <c r="AD105" s="24">
        <v>2722</v>
      </c>
      <c r="AE105" s="24">
        <v>4110</v>
      </c>
      <c r="AF105" s="24">
        <v>4915</v>
      </c>
      <c r="AG105" s="24">
        <v>494</v>
      </c>
      <c r="AH105" s="24">
        <v>972</v>
      </c>
      <c r="AI105" s="24">
        <v>1442</v>
      </c>
      <c r="AJ105" s="24">
        <v>1997</v>
      </c>
      <c r="AK105" s="24">
        <v>1038</v>
      </c>
      <c r="AL105" s="24">
        <v>2051</v>
      </c>
      <c r="AM105" s="24">
        <v>3295</v>
      </c>
    </row>
    <row r="106" spans="1:41" ht="38.25">
      <c r="A106" s="22" t="s">
        <v>432</v>
      </c>
      <c r="B106" s="204" t="s">
        <v>433</v>
      </c>
      <c r="C106" s="24"/>
      <c r="D106" s="24"/>
      <c r="E106" s="24"/>
      <c r="F106" s="24"/>
      <c r="G106" s="24"/>
      <c r="H106" s="24"/>
      <c r="I106" s="24"/>
      <c r="J106" s="24"/>
      <c r="K106" s="24"/>
      <c r="L106" s="24"/>
      <c r="M106" s="24"/>
      <c r="N106" s="24"/>
      <c r="O106" s="21" t="s">
        <v>488</v>
      </c>
      <c r="P106" s="197" t="s">
        <v>489</v>
      </c>
      <c r="Q106" s="24">
        <v>23496</v>
      </c>
      <c r="R106" s="24">
        <v>48975</v>
      </c>
      <c r="S106" s="24">
        <v>77001</v>
      </c>
      <c r="T106" s="24">
        <v>106913</v>
      </c>
      <c r="U106" s="24">
        <v>12904</v>
      </c>
      <c r="V106" s="24">
        <v>61171</v>
      </c>
      <c r="W106" s="24">
        <v>84436</v>
      </c>
      <c r="X106" s="24">
        <v>116465</v>
      </c>
      <c r="Y106" s="24">
        <v>33000</v>
      </c>
      <c r="Z106" s="24">
        <v>67307</v>
      </c>
      <c r="AA106" s="24">
        <v>102601</v>
      </c>
      <c r="AB106" s="24">
        <v>139423</v>
      </c>
      <c r="AC106" s="24">
        <v>30767.25</v>
      </c>
      <c r="AD106" s="24">
        <v>57200</v>
      </c>
      <c r="AE106" s="24">
        <v>79844</v>
      </c>
      <c r="AF106" s="24">
        <v>100564</v>
      </c>
      <c r="AG106" s="24">
        <v>22278</v>
      </c>
      <c r="AH106" s="24">
        <v>45201</v>
      </c>
      <c r="AI106" s="24">
        <v>70117</v>
      </c>
      <c r="AJ106" s="24">
        <v>101947</v>
      </c>
      <c r="AK106" s="24">
        <v>49379</v>
      </c>
      <c r="AL106" s="24">
        <v>120930</v>
      </c>
      <c r="AM106" s="24">
        <v>209692</v>
      </c>
      <c r="AN106" s="24"/>
      <c r="AO106" s="24"/>
    </row>
    <row r="107" spans="1:41" ht="38.25">
      <c r="A107" s="22" t="s">
        <v>434</v>
      </c>
      <c r="B107" s="204" t="s">
        <v>435</v>
      </c>
      <c r="C107" s="24"/>
      <c r="D107" s="24"/>
      <c r="E107" s="24"/>
      <c r="F107" s="24"/>
      <c r="G107" s="24"/>
      <c r="H107" s="24"/>
      <c r="I107" s="24"/>
      <c r="J107" s="24"/>
      <c r="K107" s="24"/>
      <c r="L107" s="24"/>
      <c r="M107" s="24"/>
      <c r="N107" s="24"/>
      <c r="O107" s="21" t="s">
        <v>432</v>
      </c>
      <c r="P107" s="197" t="s">
        <v>433</v>
      </c>
      <c r="Q107" s="24"/>
      <c r="R107" s="24"/>
      <c r="S107" s="24"/>
      <c r="T107" s="24"/>
      <c r="U107" s="24">
        <v>21043</v>
      </c>
      <c r="V107" s="24">
        <v>40607</v>
      </c>
      <c r="W107" s="24">
        <v>59445</v>
      </c>
      <c r="X107" s="24">
        <v>77311</v>
      </c>
      <c r="Y107" s="24">
        <v>16932</v>
      </c>
      <c r="Z107" s="24">
        <v>33284</v>
      </c>
      <c r="AA107" s="24">
        <v>49085</v>
      </c>
      <c r="AB107" s="24">
        <v>63924</v>
      </c>
      <c r="AC107" s="24">
        <v>13388</v>
      </c>
      <c r="AD107" s="24">
        <v>17424</v>
      </c>
      <c r="AE107" s="24">
        <v>18952</v>
      </c>
      <c r="AF107" s="24">
        <v>20161</v>
      </c>
      <c r="AG107" s="24">
        <v>1455</v>
      </c>
      <c r="AH107" s="24">
        <v>2747</v>
      </c>
      <c r="AI107" s="24">
        <v>4011</v>
      </c>
      <c r="AJ107" s="24">
        <v>9969</v>
      </c>
      <c r="AK107" s="24">
        <v>12927</v>
      </c>
      <c r="AL107" s="24">
        <v>35407</v>
      </c>
      <c r="AM107" s="24">
        <v>62457</v>
      </c>
    </row>
    <row r="108" spans="1:41" ht="38.25">
      <c r="A108" s="21" t="s">
        <v>436</v>
      </c>
      <c r="B108" s="204" t="s">
        <v>437</v>
      </c>
      <c r="C108" s="24">
        <v>7810</v>
      </c>
      <c r="D108" s="24">
        <v>9024</v>
      </c>
      <c r="E108" s="24">
        <v>9024</v>
      </c>
      <c r="F108" s="24">
        <v>9024</v>
      </c>
      <c r="G108" s="24"/>
      <c r="H108" s="24">
        <v>396</v>
      </c>
      <c r="I108" s="24">
        <v>979</v>
      </c>
      <c r="J108" s="24">
        <v>15197</v>
      </c>
      <c r="K108" s="24">
        <v>14234</v>
      </c>
      <c r="L108" s="24">
        <v>39647</v>
      </c>
      <c r="M108" s="24">
        <v>59941</v>
      </c>
      <c r="N108" s="24">
        <v>78754</v>
      </c>
      <c r="O108" s="21" t="s">
        <v>434</v>
      </c>
      <c r="P108" s="197" t="s">
        <v>435</v>
      </c>
      <c r="Q108" s="24"/>
      <c r="R108" s="24"/>
      <c r="S108" s="24"/>
      <c r="T108" s="24"/>
      <c r="U108" s="24">
        <v>58063</v>
      </c>
      <c r="V108" s="24">
        <v>121450</v>
      </c>
      <c r="W108" s="24">
        <v>181977</v>
      </c>
      <c r="X108" s="24">
        <v>257703</v>
      </c>
      <c r="Y108" s="24">
        <v>97200</v>
      </c>
      <c r="Z108" s="24">
        <v>210043</v>
      </c>
      <c r="AA108" s="24">
        <v>324331</v>
      </c>
      <c r="AB108" s="24">
        <v>445823</v>
      </c>
      <c r="AC108" s="24">
        <v>123897</v>
      </c>
      <c r="AD108" s="24">
        <v>249782</v>
      </c>
      <c r="AE108" s="24">
        <v>389033</v>
      </c>
      <c r="AF108" s="24">
        <v>535678</v>
      </c>
      <c r="AG108" s="24">
        <v>147753</v>
      </c>
      <c r="AH108" s="24">
        <v>296728</v>
      </c>
      <c r="AI108" s="24">
        <v>446638</v>
      </c>
      <c r="AJ108" s="24">
        <v>591247</v>
      </c>
      <c r="AK108" s="24">
        <v>147867</v>
      </c>
      <c r="AL108" s="24">
        <v>297648</v>
      </c>
      <c r="AM108" s="24">
        <v>450191</v>
      </c>
    </row>
    <row r="109" spans="1:41" ht="25.5">
      <c r="A109" s="22" t="s">
        <v>84</v>
      </c>
      <c r="B109" s="204" t="s">
        <v>85</v>
      </c>
      <c r="C109" s="24">
        <v>11826</v>
      </c>
      <c r="D109" s="24">
        <v>23533</v>
      </c>
      <c r="E109" s="24">
        <v>42851</v>
      </c>
      <c r="F109" s="24">
        <v>55797</v>
      </c>
      <c r="G109" s="24">
        <v>6120</v>
      </c>
      <c r="H109" s="24">
        <v>7559</v>
      </c>
      <c r="I109" s="24">
        <v>7559</v>
      </c>
      <c r="J109" s="24">
        <v>7559</v>
      </c>
      <c r="K109" s="24"/>
      <c r="L109" s="24"/>
      <c r="M109" s="24"/>
      <c r="N109" s="24"/>
      <c r="O109" s="21" t="s">
        <v>711</v>
      </c>
      <c r="P109" s="197" t="s">
        <v>439</v>
      </c>
      <c r="Q109" s="24"/>
      <c r="R109" s="24"/>
      <c r="S109" s="24"/>
      <c r="T109" s="24"/>
      <c r="U109" s="24">
        <v>87</v>
      </c>
      <c r="V109" s="24">
        <v>243</v>
      </c>
      <c r="W109" s="24">
        <v>453</v>
      </c>
      <c r="X109" s="24">
        <v>1064</v>
      </c>
      <c r="Y109" s="24">
        <v>3</v>
      </c>
      <c r="Z109" s="24">
        <v>280</v>
      </c>
      <c r="AA109" s="24">
        <v>563</v>
      </c>
      <c r="AB109" s="24">
        <v>931</v>
      </c>
      <c r="AC109" s="24">
        <v>500</v>
      </c>
      <c r="AD109" s="24">
        <v>1886</v>
      </c>
      <c r="AE109" s="24">
        <v>3154</v>
      </c>
      <c r="AF109" s="24">
        <v>4311</v>
      </c>
      <c r="AG109" s="24">
        <v>1152</v>
      </c>
      <c r="AH109" s="24">
        <v>2368</v>
      </c>
      <c r="AI109" s="24">
        <v>3431</v>
      </c>
      <c r="AJ109" s="24">
        <v>4640</v>
      </c>
      <c r="AK109" s="24">
        <v>1567</v>
      </c>
      <c r="AL109" s="24">
        <v>3701</v>
      </c>
      <c r="AM109" s="24">
        <v>5892</v>
      </c>
    </row>
    <row r="110" spans="1:41" ht="25.5">
      <c r="A110" s="22" t="s">
        <v>86</v>
      </c>
      <c r="B110" s="204" t="s">
        <v>87</v>
      </c>
      <c r="C110" s="24">
        <v>54545</v>
      </c>
      <c r="D110" s="24">
        <v>111299</v>
      </c>
      <c r="E110" s="24">
        <v>166488</v>
      </c>
      <c r="F110" s="24">
        <v>221248</v>
      </c>
      <c r="G110" s="24">
        <v>52138</v>
      </c>
      <c r="H110" s="24">
        <v>105296</v>
      </c>
      <c r="I110" s="24">
        <v>155724</v>
      </c>
      <c r="J110" s="24">
        <v>208725</v>
      </c>
      <c r="K110" s="24">
        <v>59118</v>
      </c>
      <c r="L110" s="24">
        <v>121439</v>
      </c>
      <c r="M110" s="24">
        <v>186941</v>
      </c>
      <c r="N110" s="24">
        <v>261397</v>
      </c>
      <c r="O110" s="21" t="s">
        <v>712</v>
      </c>
      <c r="P110" s="197" t="s">
        <v>441</v>
      </c>
      <c r="Q110" s="24"/>
      <c r="R110" s="24"/>
      <c r="S110" s="24"/>
      <c r="T110" s="24"/>
      <c r="U110" s="24">
        <v>35165</v>
      </c>
      <c r="V110" s="24">
        <v>70592</v>
      </c>
      <c r="W110" s="24">
        <v>104517</v>
      </c>
      <c r="X110" s="24">
        <v>167805</v>
      </c>
      <c r="Y110" s="24">
        <v>64568</v>
      </c>
      <c r="Z110" s="24">
        <v>117024</v>
      </c>
      <c r="AA110" s="24">
        <v>168368</v>
      </c>
      <c r="AB110" s="24">
        <v>215945</v>
      </c>
      <c r="AC110" s="24">
        <v>49562</v>
      </c>
      <c r="AD110" s="24">
        <v>96960</v>
      </c>
      <c r="AE110" s="24">
        <v>145613</v>
      </c>
      <c r="AF110" s="24">
        <v>192129</v>
      </c>
      <c r="AG110" s="24">
        <v>44936</v>
      </c>
      <c r="AH110" s="24">
        <v>90688</v>
      </c>
      <c r="AI110" s="24">
        <v>135616</v>
      </c>
      <c r="AJ110" s="24">
        <v>190653</v>
      </c>
      <c r="AK110" s="24">
        <v>57786</v>
      </c>
      <c r="AL110" s="24">
        <v>138851</v>
      </c>
      <c r="AM110" s="24">
        <v>211869</v>
      </c>
    </row>
    <row r="111" spans="1:41" ht="25.5">
      <c r="A111" s="36" t="s">
        <v>88</v>
      </c>
      <c r="B111" s="208" t="s">
        <v>89</v>
      </c>
      <c r="C111" s="24">
        <v>6398</v>
      </c>
      <c r="D111" s="24">
        <v>7826</v>
      </c>
      <c r="E111" s="24">
        <v>9679</v>
      </c>
      <c r="F111" s="24">
        <v>10716</v>
      </c>
      <c r="G111" s="24">
        <v>1271</v>
      </c>
      <c r="H111" s="24">
        <v>1956</v>
      </c>
      <c r="I111" s="24">
        <v>1956</v>
      </c>
      <c r="J111" s="24">
        <v>1956</v>
      </c>
      <c r="K111" s="24"/>
      <c r="L111" s="24"/>
      <c r="M111" s="24"/>
      <c r="N111" s="24"/>
      <c r="O111" s="21" t="s">
        <v>436</v>
      </c>
      <c r="P111" s="197" t="s">
        <v>437</v>
      </c>
      <c r="Q111" s="24">
        <v>13676</v>
      </c>
      <c r="R111" s="24">
        <v>27542</v>
      </c>
      <c r="S111" s="24">
        <v>54267</v>
      </c>
      <c r="T111" s="24">
        <v>80978</v>
      </c>
      <c r="U111" s="24">
        <v>27058</v>
      </c>
      <c r="V111" s="24">
        <v>54251</v>
      </c>
      <c r="W111" s="24">
        <v>79818</v>
      </c>
      <c r="X111" s="24">
        <v>115233</v>
      </c>
      <c r="Y111" s="24">
        <v>39013</v>
      </c>
      <c r="Z111" s="24">
        <v>79461</v>
      </c>
      <c r="AA111" s="24">
        <v>116902</v>
      </c>
      <c r="AB111" s="24">
        <v>153560</v>
      </c>
      <c r="AC111" s="24">
        <v>41957</v>
      </c>
      <c r="AD111" s="24">
        <v>85232</v>
      </c>
      <c r="AE111" s="24">
        <v>131440</v>
      </c>
      <c r="AF111" s="24">
        <v>176659</v>
      </c>
      <c r="AG111" s="24">
        <v>43292</v>
      </c>
      <c r="AH111" s="24">
        <v>86221</v>
      </c>
      <c r="AI111" s="24">
        <v>139332</v>
      </c>
      <c r="AJ111" s="24">
        <v>195568</v>
      </c>
      <c r="AK111" s="24">
        <v>55299</v>
      </c>
      <c r="AL111" s="24">
        <v>114784</v>
      </c>
      <c r="AM111" s="24">
        <v>145799</v>
      </c>
    </row>
    <row r="112" spans="1:41" ht="32.25" customHeight="1">
      <c r="A112" s="36"/>
      <c r="B112" s="208"/>
      <c r="C112" s="24"/>
      <c r="D112" s="24"/>
      <c r="E112" s="24"/>
      <c r="F112" s="24"/>
      <c r="G112" s="24"/>
      <c r="H112" s="24"/>
      <c r="I112" s="24"/>
      <c r="J112" s="24"/>
      <c r="K112" s="24"/>
      <c r="L112" s="24"/>
      <c r="M112" s="24"/>
      <c r="N112" s="24"/>
      <c r="O112" s="21" t="s">
        <v>675</v>
      </c>
      <c r="P112" s="197" t="s">
        <v>676</v>
      </c>
      <c r="Q112" s="24"/>
      <c r="R112" s="24"/>
      <c r="S112" s="24"/>
      <c r="T112" s="24"/>
      <c r="U112" s="24"/>
      <c r="V112" s="24"/>
      <c r="W112" s="24"/>
      <c r="X112" s="24"/>
      <c r="Y112" s="24"/>
      <c r="Z112" s="24"/>
      <c r="AA112" s="24"/>
      <c r="AB112" s="24"/>
      <c r="AC112" s="24"/>
      <c r="AD112" s="24"/>
      <c r="AE112" s="24"/>
      <c r="AF112" s="24"/>
      <c r="AG112" s="24">
        <v>7</v>
      </c>
      <c r="AH112" s="24">
        <v>2050</v>
      </c>
      <c r="AI112" s="24">
        <v>4981</v>
      </c>
      <c r="AJ112" s="24">
        <v>7912</v>
      </c>
      <c r="AK112" s="24">
        <v>2867</v>
      </c>
      <c r="AL112" s="112">
        <v>5735</v>
      </c>
      <c r="AM112" s="112">
        <v>8697</v>
      </c>
    </row>
    <row r="113" spans="1:41" ht="25.5">
      <c r="A113" s="36"/>
      <c r="B113" s="208"/>
      <c r="C113" s="24"/>
      <c r="D113" s="24"/>
      <c r="E113" s="24"/>
      <c r="F113" s="24"/>
      <c r="G113" s="24"/>
      <c r="H113" s="24"/>
      <c r="I113" s="24"/>
      <c r="J113" s="24"/>
      <c r="K113" s="24"/>
      <c r="L113" s="24"/>
      <c r="M113" s="24"/>
      <c r="N113" s="24"/>
      <c r="O113" s="21" t="s">
        <v>523</v>
      </c>
      <c r="P113" s="197" t="s">
        <v>710</v>
      </c>
      <c r="Q113" s="24"/>
      <c r="R113" s="24"/>
      <c r="S113" s="24"/>
      <c r="T113" s="24"/>
      <c r="U113" s="24"/>
      <c r="V113" s="24"/>
      <c r="W113" s="24"/>
      <c r="X113" s="24">
        <v>24</v>
      </c>
      <c r="Y113" s="24">
        <v>19</v>
      </c>
      <c r="Z113" s="24">
        <v>19</v>
      </c>
      <c r="AA113" s="24">
        <v>24</v>
      </c>
      <c r="AB113" s="24">
        <v>24</v>
      </c>
      <c r="AC113" s="24"/>
      <c r="AD113" s="24"/>
      <c r="AE113" s="24"/>
      <c r="AF113" s="24">
        <v>18</v>
      </c>
      <c r="AG113" s="24">
        <v>46</v>
      </c>
      <c r="AH113" s="24">
        <v>185</v>
      </c>
      <c r="AI113" s="24">
        <v>270</v>
      </c>
      <c r="AJ113" s="24">
        <v>274</v>
      </c>
      <c r="AK113" s="24"/>
      <c r="AL113" s="24">
        <v>67</v>
      </c>
      <c r="AM113" s="24">
        <v>67</v>
      </c>
    </row>
    <row r="114" spans="1:41" ht="25.5">
      <c r="A114" s="36" t="s">
        <v>90</v>
      </c>
      <c r="B114" s="208" t="s">
        <v>91</v>
      </c>
      <c r="C114" s="24">
        <v>48147</v>
      </c>
      <c r="D114" s="24">
        <v>103473</v>
      </c>
      <c r="E114" s="24">
        <v>156809</v>
      </c>
      <c r="F114" s="24">
        <v>210532</v>
      </c>
      <c r="G114" s="24">
        <v>50867</v>
      </c>
      <c r="H114" s="24">
        <v>103340</v>
      </c>
      <c r="I114" s="24">
        <v>153768</v>
      </c>
      <c r="J114" s="24">
        <v>206769</v>
      </c>
      <c r="K114" s="24">
        <v>59118</v>
      </c>
      <c r="L114" s="24">
        <v>121439</v>
      </c>
      <c r="M114" s="24">
        <v>186941</v>
      </c>
      <c r="N114" s="24">
        <v>261397</v>
      </c>
      <c r="O114" s="21" t="s">
        <v>490</v>
      </c>
      <c r="P114" s="197" t="s">
        <v>491</v>
      </c>
      <c r="Q114" s="24">
        <v>75205</v>
      </c>
      <c r="R114" s="24">
        <v>150128</v>
      </c>
      <c r="S114" s="24">
        <v>231157</v>
      </c>
      <c r="T114" s="24">
        <v>314986</v>
      </c>
      <c r="U114" s="24"/>
      <c r="V114" s="24"/>
      <c r="W114" s="24"/>
      <c r="X114" s="24"/>
      <c r="Y114" s="24"/>
      <c r="Z114" s="24"/>
      <c r="AA114" s="24"/>
      <c r="AB114" s="24"/>
      <c r="AC114" s="24"/>
      <c r="AD114" s="24"/>
      <c r="AE114" s="24"/>
      <c r="AF114" s="24"/>
      <c r="AG114" s="24"/>
      <c r="AH114" s="24"/>
      <c r="AI114" s="24"/>
      <c r="AJ114" s="24"/>
      <c r="AK114" s="24"/>
      <c r="AL114" s="24"/>
      <c r="AM114" s="24"/>
    </row>
    <row r="115" spans="1:41" ht="25.5">
      <c r="A115" s="22" t="s">
        <v>438</v>
      </c>
      <c r="B115" s="204" t="s">
        <v>439</v>
      </c>
      <c r="C115" s="24"/>
      <c r="D115" s="24"/>
      <c r="E115" s="24"/>
      <c r="F115" s="24"/>
      <c r="G115" s="24"/>
      <c r="H115" s="24"/>
      <c r="I115" s="24"/>
      <c r="J115" s="24"/>
      <c r="K115" s="24"/>
      <c r="L115" s="24"/>
      <c r="M115" s="24"/>
      <c r="N115" s="24"/>
      <c r="O115" s="248"/>
      <c r="P115" s="357"/>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row>
    <row r="116" spans="1:41" ht="25.5">
      <c r="A116" s="22" t="s">
        <v>440</v>
      </c>
      <c r="B116" s="204" t="s">
        <v>441</v>
      </c>
      <c r="C116" s="24"/>
      <c r="D116" s="24"/>
      <c r="E116" s="24"/>
      <c r="F116" s="24"/>
      <c r="G116" s="24"/>
      <c r="H116" s="24"/>
      <c r="I116" s="24"/>
      <c r="J116" s="24"/>
      <c r="K116" s="24"/>
      <c r="L116" s="24"/>
      <c r="M116" s="24"/>
      <c r="N116" s="24"/>
      <c r="O116" s="248"/>
      <c r="P116" s="357"/>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row>
    <row r="117" spans="1:41">
      <c r="A117" s="241"/>
      <c r="B117" s="242"/>
      <c r="C117" s="243">
        <v>425840</v>
      </c>
      <c r="D117" s="243">
        <v>864176</v>
      </c>
      <c r="E117" s="243">
        <v>1340613</v>
      </c>
      <c r="F117" s="243">
        <v>1795097</v>
      </c>
      <c r="G117" s="243">
        <v>402617</v>
      </c>
      <c r="H117" s="243">
        <v>901581</v>
      </c>
      <c r="I117" s="243">
        <v>1466703</v>
      </c>
      <c r="J117" s="243">
        <v>2069758</v>
      </c>
      <c r="K117" s="243">
        <v>622538</v>
      </c>
      <c r="L117" s="243">
        <v>1270607</v>
      </c>
      <c r="M117" s="243">
        <v>1929628</v>
      </c>
      <c r="N117" s="243">
        <v>2584563</v>
      </c>
      <c r="O117" s="249"/>
      <c r="P117" s="358"/>
      <c r="Q117" s="243">
        <v>652353</v>
      </c>
      <c r="R117" s="243">
        <v>1317560</v>
      </c>
      <c r="S117" s="243">
        <v>2011377</v>
      </c>
      <c r="T117" s="243">
        <v>2665218</v>
      </c>
      <c r="U117" s="243">
        <v>635030</v>
      </c>
      <c r="V117" s="243">
        <v>1348342</v>
      </c>
      <c r="W117" s="243">
        <v>2053468</v>
      </c>
      <c r="X117" s="243">
        <v>2983829</v>
      </c>
      <c r="Y117" s="243">
        <v>1035086</v>
      </c>
      <c r="Z117" s="243">
        <v>2094595</v>
      </c>
      <c r="AA117" s="243">
        <v>3147967</v>
      </c>
      <c r="AB117" s="243">
        <v>4188083</v>
      </c>
      <c r="AC117" s="243">
        <v>1019957.25</v>
      </c>
      <c r="AD117" s="243">
        <v>1932146.8</v>
      </c>
      <c r="AE117" s="243">
        <v>2757549</v>
      </c>
      <c r="AF117" s="243">
        <v>3573339.7</v>
      </c>
      <c r="AG117" s="243">
        <v>800608</v>
      </c>
      <c r="AH117" s="243">
        <v>1613041</v>
      </c>
      <c r="AI117" s="243">
        <v>2455579</v>
      </c>
      <c r="AJ117" s="243">
        <v>3420814</v>
      </c>
      <c r="AK117" s="243">
        <v>1266075</v>
      </c>
      <c r="AL117" s="243">
        <v>3042204</v>
      </c>
      <c r="AM117" s="243">
        <v>4145239</v>
      </c>
    </row>
    <row r="118" spans="1:41">
      <c r="A118" s="32" t="s">
        <v>92</v>
      </c>
      <c r="B118" s="207" t="s">
        <v>567</v>
      </c>
      <c r="C118" s="24"/>
      <c r="D118" s="24"/>
      <c r="E118" s="24"/>
      <c r="F118" s="24"/>
      <c r="G118" s="24"/>
      <c r="H118" s="24"/>
      <c r="I118" s="24"/>
      <c r="J118" s="24"/>
      <c r="K118" s="24"/>
      <c r="L118" s="24"/>
      <c r="M118" s="24"/>
      <c r="N118" s="24"/>
      <c r="O118" s="32" t="s">
        <v>576</v>
      </c>
      <c r="P118" s="207" t="s">
        <v>577</v>
      </c>
      <c r="Q118" s="24"/>
      <c r="R118" s="24"/>
      <c r="S118" s="24"/>
      <c r="T118" s="24"/>
      <c r="U118" s="24"/>
      <c r="V118" s="24"/>
      <c r="W118" s="24"/>
      <c r="X118" s="24"/>
      <c r="Y118" s="24"/>
      <c r="Z118" s="24"/>
      <c r="AA118" s="24"/>
      <c r="AB118" s="24"/>
      <c r="AC118" s="24"/>
      <c r="AD118" s="24"/>
      <c r="AE118" s="24"/>
      <c r="AF118" s="24"/>
      <c r="AG118" s="24"/>
      <c r="AH118" s="24">
        <v>0</v>
      </c>
      <c r="AI118" s="24"/>
      <c r="AJ118" s="24"/>
      <c r="AK118" s="24"/>
      <c r="AL118" s="24"/>
      <c r="AM118" s="24"/>
    </row>
    <row r="119" spans="1:41">
      <c r="A119" s="22" t="s">
        <v>93</v>
      </c>
      <c r="B119" s="204" t="s">
        <v>94</v>
      </c>
      <c r="C119" s="24">
        <v>-14957</v>
      </c>
      <c r="D119" s="24">
        <v>-29679</v>
      </c>
      <c r="E119" s="24">
        <v>-46085</v>
      </c>
      <c r="F119" s="24">
        <v>-59409</v>
      </c>
      <c r="G119" s="24">
        <v>-8089</v>
      </c>
      <c r="H119" s="24">
        <v>-22876</v>
      </c>
      <c r="I119" s="24">
        <v>-38338</v>
      </c>
      <c r="J119" s="24">
        <v>-66109</v>
      </c>
      <c r="K119" s="24">
        <v>-31924</v>
      </c>
      <c r="L119" s="24">
        <v>-54920</v>
      </c>
      <c r="M119" s="24">
        <v>-83185</v>
      </c>
      <c r="N119" s="24">
        <v>-105429</v>
      </c>
      <c r="O119" s="21" t="s">
        <v>93</v>
      </c>
      <c r="P119" s="197" t="s">
        <v>94</v>
      </c>
      <c r="Q119" s="24">
        <v>-23129</v>
      </c>
      <c r="R119" s="24">
        <v>-44407</v>
      </c>
      <c r="S119" s="24">
        <v>-69688</v>
      </c>
      <c r="T119" s="24">
        <v>-79015</v>
      </c>
      <c r="U119" s="24">
        <v>-20301</v>
      </c>
      <c r="V119" s="24">
        <v>-43003</v>
      </c>
      <c r="W119" s="24">
        <v>-68746</v>
      </c>
      <c r="X119" s="24">
        <v>-104505.12098000001</v>
      </c>
      <c r="Y119" s="24">
        <v>-23016.703520000003</v>
      </c>
      <c r="Z119" s="24">
        <v>-48991.88263</v>
      </c>
      <c r="AA119" s="24">
        <v>-75705.426460000002</v>
      </c>
      <c r="AB119" s="24">
        <v>-103034</v>
      </c>
      <c r="AC119" s="24">
        <v>-28165</v>
      </c>
      <c r="AD119" s="24">
        <v>-48541</v>
      </c>
      <c r="AE119" s="24">
        <v>-64910</v>
      </c>
      <c r="AF119" s="24">
        <v>-89835</v>
      </c>
      <c r="AG119" s="24">
        <v>-28389</v>
      </c>
      <c r="AH119" s="24">
        <v>-56538</v>
      </c>
      <c r="AI119" s="24">
        <v>-85997</v>
      </c>
      <c r="AJ119" s="24">
        <v>-126757</v>
      </c>
      <c r="AK119" s="24">
        <v>-72843</v>
      </c>
      <c r="AL119" s="24">
        <v>-185055</v>
      </c>
      <c r="AM119" s="24">
        <v>-343770</v>
      </c>
    </row>
    <row r="120" spans="1:41" ht="25.5">
      <c r="A120" s="22" t="s">
        <v>95</v>
      </c>
      <c r="B120" s="204" t="s">
        <v>96</v>
      </c>
      <c r="C120" s="24">
        <v>-9699</v>
      </c>
      <c r="D120" s="24">
        <v>-17639</v>
      </c>
      <c r="E120" s="24">
        <v>-25342</v>
      </c>
      <c r="F120" s="24">
        <v>-32269</v>
      </c>
      <c r="G120" s="24">
        <v>-6165</v>
      </c>
      <c r="H120" s="24">
        <v>-9975</v>
      </c>
      <c r="I120" s="24">
        <v>-13367</v>
      </c>
      <c r="J120" s="24">
        <v>-16938</v>
      </c>
      <c r="K120" s="24">
        <v>-3489</v>
      </c>
      <c r="L120" s="24">
        <v>-6621</v>
      </c>
      <c r="M120" s="24">
        <v>-9638</v>
      </c>
      <c r="N120" s="24">
        <v>-12781</v>
      </c>
      <c r="O120" s="21" t="s">
        <v>95</v>
      </c>
      <c r="P120" s="197" t="s">
        <v>96</v>
      </c>
      <c r="Q120" s="24">
        <v>-2959</v>
      </c>
      <c r="R120" s="24">
        <v>-5919</v>
      </c>
      <c r="S120" s="24">
        <v>-8849</v>
      </c>
      <c r="T120" s="24">
        <v>-14043</v>
      </c>
      <c r="U120" s="24">
        <v>-19865</v>
      </c>
      <c r="V120" s="24">
        <v>-35536</v>
      </c>
      <c r="W120" s="24">
        <v>-56333</v>
      </c>
      <c r="X120" s="24">
        <v>-76167</v>
      </c>
      <c r="Y120" s="24">
        <v>-19485</v>
      </c>
      <c r="Z120" s="24">
        <v>-38925</v>
      </c>
      <c r="AA120" s="24">
        <v>-58687</v>
      </c>
      <c r="AB120" s="24">
        <v>-78011</v>
      </c>
      <c r="AC120" s="24">
        <v>-18312</v>
      </c>
      <c r="AD120" s="24">
        <v>-33928</v>
      </c>
      <c r="AE120" s="24">
        <v>-47340</v>
      </c>
      <c r="AF120" s="24">
        <v>-49291</v>
      </c>
      <c r="AG120" s="24">
        <v>-8984</v>
      </c>
      <c r="AH120" s="24">
        <v>-14374</v>
      </c>
      <c r="AI120" s="24">
        <v>-21629</v>
      </c>
      <c r="AJ120" s="24">
        <v>-27797</v>
      </c>
      <c r="AK120" s="24">
        <v>-3556</v>
      </c>
      <c r="AL120" s="24">
        <v>-8935</v>
      </c>
      <c r="AM120" s="24">
        <v>-14215</v>
      </c>
    </row>
    <row r="121" spans="1:41">
      <c r="A121" s="22" t="s">
        <v>97</v>
      </c>
      <c r="B121" s="204" t="s">
        <v>98</v>
      </c>
      <c r="C121" s="24">
        <v>-118048</v>
      </c>
      <c r="D121" s="24">
        <v>-244699</v>
      </c>
      <c r="E121" s="24">
        <v>-382266</v>
      </c>
      <c r="F121" s="24">
        <v>-529140</v>
      </c>
      <c r="G121" s="24">
        <v>-128566</v>
      </c>
      <c r="H121" s="24">
        <v>-270427</v>
      </c>
      <c r="I121" s="24">
        <v>-410973</v>
      </c>
      <c r="J121" s="24">
        <v>-544165</v>
      </c>
      <c r="K121" s="24">
        <v>-133138</v>
      </c>
      <c r="L121" s="24">
        <v>-272745</v>
      </c>
      <c r="M121" s="24">
        <v>-412896</v>
      </c>
      <c r="N121" s="24">
        <v>-560405</v>
      </c>
      <c r="O121" s="21" t="s">
        <v>97</v>
      </c>
      <c r="P121" s="197" t="s">
        <v>98</v>
      </c>
      <c r="Q121" s="24">
        <v>-145585</v>
      </c>
      <c r="R121" s="24">
        <v>-292222</v>
      </c>
      <c r="S121" s="24">
        <v>-430468</v>
      </c>
      <c r="T121" s="24">
        <v>-570922</v>
      </c>
      <c r="U121" s="24">
        <v>-120177</v>
      </c>
      <c r="V121" s="24">
        <v>-275510</v>
      </c>
      <c r="W121" s="24">
        <v>-402583</v>
      </c>
      <c r="X121" s="24">
        <v>-593257.87901999999</v>
      </c>
      <c r="Y121" s="24">
        <v>-183591.29647999999</v>
      </c>
      <c r="Z121" s="24">
        <v>-360345.11736999999</v>
      </c>
      <c r="AA121" s="24">
        <v>-532577.57354000001</v>
      </c>
      <c r="AB121" s="24">
        <v>-685232</v>
      </c>
      <c r="AC121" s="24">
        <v>-122946.33</v>
      </c>
      <c r="AD121" s="24">
        <v>-204398</v>
      </c>
      <c r="AE121" s="24">
        <v>-238946</v>
      </c>
      <c r="AF121" s="24">
        <v>-261676</v>
      </c>
      <c r="AG121" s="24">
        <v>-13987</v>
      </c>
      <c r="AH121" s="24">
        <v>-28198</v>
      </c>
      <c r="AI121" s="24">
        <v>-35930</v>
      </c>
      <c r="AJ121" s="24">
        <v>-59828</v>
      </c>
      <c r="AK121" s="24">
        <v>-77087</v>
      </c>
      <c r="AL121" s="24">
        <v>-370287</v>
      </c>
      <c r="AM121" s="24">
        <v>-912365</v>
      </c>
      <c r="AN121" s="24"/>
      <c r="AO121" s="24"/>
    </row>
    <row r="122" spans="1:41">
      <c r="A122" s="36" t="s">
        <v>76</v>
      </c>
      <c r="B122" s="208" t="s">
        <v>77</v>
      </c>
      <c r="C122" s="24">
        <v>-25320</v>
      </c>
      <c r="D122" s="24">
        <v>-51017</v>
      </c>
      <c r="E122" s="24">
        <v>-79998</v>
      </c>
      <c r="F122" s="24">
        <v>-110402</v>
      </c>
      <c r="G122" s="24">
        <v>-19931</v>
      </c>
      <c r="H122" s="24">
        <v>-45528</v>
      </c>
      <c r="I122" s="24">
        <v>-79050</v>
      </c>
      <c r="J122" s="24">
        <v>-108768</v>
      </c>
      <c r="K122" s="24">
        <v>-33114</v>
      </c>
      <c r="L122" s="24">
        <v>-75864</v>
      </c>
      <c r="M122" s="24">
        <v>-113485</v>
      </c>
      <c r="N122" s="24">
        <v>-160303</v>
      </c>
      <c r="O122" s="21" t="s">
        <v>481</v>
      </c>
      <c r="P122" s="197" t="s">
        <v>564</v>
      </c>
      <c r="Q122" s="24">
        <v>-13829</v>
      </c>
      <c r="R122" s="24">
        <v>-28392</v>
      </c>
      <c r="S122" s="24">
        <v>-40557</v>
      </c>
      <c r="T122" s="24">
        <v>-44496</v>
      </c>
      <c r="U122" s="24">
        <v>-12340</v>
      </c>
      <c r="V122" s="24">
        <v>-20096</v>
      </c>
      <c r="W122" s="24">
        <v>-31947</v>
      </c>
      <c r="X122" s="24">
        <v>-53786</v>
      </c>
      <c r="Y122" s="24">
        <v>-12534</v>
      </c>
      <c r="Z122" s="24">
        <v>-24253</v>
      </c>
      <c r="AA122" s="24">
        <v>-36067</v>
      </c>
      <c r="AB122" s="24">
        <v>-45118</v>
      </c>
      <c r="AC122" s="24">
        <v>-6263</v>
      </c>
      <c r="AD122" s="24">
        <v>-9716</v>
      </c>
      <c r="AE122" s="24">
        <v>-12204</v>
      </c>
      <c r="AF122" s="24">
        <v>-17626</v>
      </c>
      <c r="AG122" s="24">
        <v>-1404</v>
      </c>
      <c r="AH122" s="24">
        <v>-5602</v>
      </c>
      <c r="AI122" s="24">
        <v>-6749</v>
      </c>
      <c r="AJ122" s="24">
        <v>-8397</v>
      </c>
      <c r="AK122" s="24">
        <v>-7710</v>
      </c>
      <c r="AL122" s="24">
        <v>-18461</v>
      </c>
      <c r="AM122" s="24">
        <v>-34143</v>
      </c>
    </row>
    <row r="123" spans="1:41">
      <c r="A123" s="36" t="s">
        <v>78</v>
      </c>
      <c r="B123" s="208" t="s">
        <v>79</v>
      </c>
      <c r="C123" s="24">
        <v>-79194</v>
      </c>
      <c r="D123" s="24">
        <v>-162177</v>
      </c>
      <c r="E123" s="24">
        <v>-247726</v>
      </c>
      <c r="F123" s="24">
        <v>-336583</v>
      </c>
      <c r="G123" s="24">
        <v>-86616</v>
      </c>
      <c r="H123" s="24">
        <v>-178634</v>
      </c>
      <c r="I123" s="24">
        <v>-262453</v>
      </c>
      <c r="J123" s="24">
        <v>-340834</v>
      </c>
      <c r="K123" s="24">
        <v>-76552</v>
      </c>
      <c r="L123" s="24">
        <v>-152305</v>
      </c>
      <c r="M123" s="24">
        <v>-232386</v>
      </c>
      <c r="N123" s="24">
        <v>-313348</v>
      </c>
      <c r="O123" s="21" t="s">
        <v>482</v>
      </c>
      <c r="P123" s="197" t="s">
        <v>563</v>
      </c>
      <c r="Q123" s="24">
        <v>-76420</v>
      </c>
      <c r="R123" s="24">
        <v>-149950</v>
      </c>
      <c r="S123" s="24">
        <v>-216433</v>
      </c>
      <c r="T123" s="24">
        <v>-289054</v>
      </c>
      <c r="U123" s="24">
        <v>-74938</v>
      </c>
      <c r="V123" s="24">
        <v>-147268</v>
      </c>
      <c r="W123" s="24">
        <v>-213362</v>
      </c>
      <c r="X123" s="24">
        <v>-311909</v>
      </c>
      <c r="Y123" s="24">
        <v>-112414</v>
      </c>
      <c r="Z123" s="24">
        <v>-222621</v>
      </c>
      <c r="AA123" s="24">
        <v>-330424</v>
      </c>
      <c r="AB123" s="24">
        <v>-419923</v>
      </c>
      <c r="AC123" s="24">
        <v>-74511</v>
      </c>
      <c r="AD123" s="24">
        <v>-136150</v>
      </c>
      <c r="AE123" s="24">
        <v>-164761</v>
      </c>
      <c r="AF123" s="24">
        <v>-179273</v>
      </c>
      <c r="AG123" s="24">
        <v>-11270</v>
      </c>
      <c r="AH123" s="24">
        <v>-19882</v>
      </c>
      <c r="AI123" s="24">
        <v>-25099</v>
      </c>
      <c r="AJ123" s="24">
        <v>-34019</v>
      </c>
      <c r="AK123" s="24">
        <v>-23907</v>
      </c>
      <c r="AL123" s="24">
        <v>-131311</v>
      </c>
      <c r="AM123" s="24">
        <v>-402213</v>
      </c>
    </row>
    <row r="124" spans="1:41">
      <c r="A124" s="36" t="s">
        <v>80</v>
      </c>
      <c r="B124" s="208" t="s">
        <v>81</v>
      </c>
      <c r="C124" s="24">
        <v>-3212</v>
      </c>
      <c r="D124" s="24">
        <v>-7153</v>
      </c>
      <c r="E124" s="24">
        <v>-10600</v>
      </c>
      <c r="F124" s="24">
        <v>-14967</v>
      </c>
      <c r="G124" s="24">
        <v>-2669</v>
      </c>
      <c r="H124" s="24">
        <v>-5953</v>
      </c>
      <c r="I124" s="24">
        <v>-9660</v>
      </c>
      <c r="J124" s="24">
        <v>-14211</v>
      </c>
      <c r="K124" s="24">
        <v>-4301</v>
      </c>
      <c r="L124" s="24">
        <v>-8575</v>
      </c>
      <c r="M124" s="24">
        <v>-13731</v>
      </c>
      <c r="N124" s="24">
        <v>-18288</v>
      </c>
      <c r="O124" s="21" t="s">
        <v>483</v>
      </c>
      <c r="P124" s="197" t="s">
        <v>562</v>
      </c>
      <c r="Q124" s="24">
        <v>-50917</v>
      </c>
      <c r="R124" s="24">
        <v>-103440</v>
      </c>
      <c r="S124" s="24">
        <v>-156761</v>
      </c>
      <c r="T124" s="24">
        <v>-215738</v>
      </c>
      <c r="U124" s="24">
        <v>-28541</v>
      </c>
      <c r="V124" s="24">
        <v>-97543</v>
      </c>
      <c r="W124" s="24">
        <v>-142133</v>
      </c>
      <c r="X124" s="24">
        <v>-207562.87901999999</v>
      </c>
      <c r="Y124" s="24">
        <v>-55409.296479999997</v>
      </c>
      <c r="Z124" s="24">
        <v>-106360.11736999999</v>
      </c>
      <c r="AA124" s="24">
        <v>-155555.57354000001</v>
      </c>
      <c r="AB124" s="24">
        <v>-204778</v>
      </c>
      <c r="AC124" s="24">
        <v>-38838</v>
      </c>
      <c r="AD124" s="24">
        <v>-54149</v>
      </c>
      <c r="AE124" s="24">
        <v>-57394</v>
      </c>
      <c r="AF124" s="24">
        <v>-60119</v>
      </c>
      <c r="AG124" s="24">
        <v>-1261</v>
      </c>
      <c r="AH124" s="24">
        <v>-2620</v>
      </c>
      <c r="AI124" s="24">
        <v>-3937</v>
      </c>
      <c r="AJ124" s="24">
        <v>-16217</v>
      </c>
      <c r="AK124" s="24">
        <v>-41113</v>
      </c>
      <c r="AL124" s="24">
        <v>-185731</v>
      </c>
      <c r="AM124" s="24">
        <v>-407387</v>
      </c>
      <c r="AN124" s="24"/>
      <c r="AO124" s="24"/>
    </row>
    <row r="125" spans="1:41">
      <c r="A125" s="36" t="s">
        <v>82</v>
      </c>
      <c r="B125" s="208" t="s">
        <v>83</v>
      </c>
      <c r="C125" s="24">
        <v>-10322</v>
      </c>
      <c r="D125" s="24">
        <v>-24352</v>
      </c>
      <c r="E125" s="24">
        <v>-43942</v>
      </c>
      <c r="F125" s="24">
        <v>-67188</v>
      </c>
      <c r="G125" s="24">
        <v>-19350</v>
      </c>
      <c r="H125" s="24">
        <v>-40312</v>
      </c>
      <c r="I125" s="24">
        <v>-59810</v>
      </c>
      <c r="J125" s="24">
        <v>-80352</v>
      </c>
      <c r="K125" s="24">
        <v>-19171</v>
      </c>
      <c r="L125" s="24">
        <v>-36001</v>
      </c>
      <c r="M125" s="24">
        <v>-53294</v>
      </c>
      <c r="N125" s="24">
        <v>-68466</v>
      </c>
      <c r="O125" s="237" t="s">
        <v>484</v>
      </c>
      <c r="P125" s="356" t="s">
        <v>485</v>
      </c>
      <c r="Q125" s="24">
        <v>-1678</v>
      </c>
      <c r="R125" s="24">
        <v>-3353</v>
      </c>
      <c r="S125" s="24">
        <v>-5001</v>
      </c>
      <c r="T125" s="24">
        <v>-6518</v>
      </c>
      <c r="U125" s="24">
        <v>-1356</v>
      </c>
      <c r="V125" s="24">
        <v>-2698</v>
      </c>
      <c r="W125" s="24">
        <v>-3993</v>
      </c>
      <c r="X125" s="24">
        <v>-5246</v>
      </c>
      <c r="Y125" s="24">
        <v>-1248</v>
      </c>
      <c r="Z125" s="24">
        <v>-2377</v>
      </c>
      <c r="AA125" s="24">
        <v>-3443</v>
      </c>
      <c r="AB125" s="24">
        <v>-4298</v>
      </c>
      <c r="AC125" s="24">
        <v>-799</v>
      </c>
      <c r="AD125" s="24">
        <v>-1271</v>
      </c>
      <c r="AE125" s="24">
        <v>-1365</v>
      </c>
      <c r="AF125" s="24">
        <v>-1429</v>
      </c>
      <c r="AG125" s="24">
        <v>-33</v>
      </c>
      <c r="AH125" s="24">
        <v>-61</v>
      </c>
      <c r="AI125" s="24">
        <v>-84</v>
      </c>
      <c r="AJ125" s="24">
        <v>-109</v>
      </c>
      <c r="AK125" s="24">
        <v>-48</v>
      </c>
      <c r="AL125" s="24">
        <v>-881</v>
      </c>
      <c r="AM125" s="24">
        <v>-3524</v>
      </c>
    </row>
    <row r="126" spans="1:41">
      <c r="A126" s="21" t="s">
        <v>384</v>
      </c>
      <c r="B126" s="204" t="s">
        <v>385</v>
      </c>
      <c r="C126" s="24"/>
      <c r="D126" s="24"/>
      <c r="E126" s="24"/>
      <c r="F126" s="24"/>
      <c r="G126" s="24"/>
      <c r="H126" s="24">
        <v>-1</v>
      </c>
      <c r="I126" s="24">
        <v>1</v>
      </c>
      <c r="J126" s="24">
        <v>-12206</v>
      </c>
      <c r="K126" s="24">
        <v>-18509</v>
      </c>
      <c r="L126" s="24">
        <v>-40265</v>
      </c>
      <c r="M126" s="24">
        <v>-60781</v>
      </c>
      <c r="N126" s="24">
        <v>-79796</v>
      </c>
      <c r="O126" s="21" t="s">
        <v>486</v>
      </c>
      <c r="P126" s="197" t="s">
        <v>487</v>
      </c>
      <c r="Q126" s="24">
        <v>-4419</v>
      </c>
      <c r="R126" s="24">
        <v>-10440</v>
      </c>
      <c r="S126" s="24">
        <v>-16717</v>
      </c>
      <c r="T126" s="24">
        <v>-21634</v>
      </c>
      <c r="U126" s="24">
        <v>-4358</v>
      </c>
      <c r="V126" s="24">
        <v>-10603</v>
      </c>
      <c r="W126" s="24">
        <v>-15141</v>
      </c>
      <c r="X126" s="24">
        <v>-20000</v>
      </c>
      <c r="Y126" s="24">
        <v>-3234</v>
      </c>
      <c r="Z126" s="24">
        <v>-7111</v>
      </c>
      <c r="AA126" s="24">
        <v>-10531</v>
      </c>
      <c r="AB126" s="24">
        <v>-15413</v>
      </c>
      <c r="AC126" s="24">
        <v>-3334</v>
      </c>
      <c r="AD126" s="24">
        <v>-4383</v>
      </c>
      <c r="AE126" s="24">
        <v>-4587</v>
      </c>
      <c r="AF126" s="24">
        <v>-4658</v>
      </c>
      <c r="AG126" s="24">
        <v>-52</v>
      </c>
      <c r="AH126" s="24">
        <v>-94</v>
      </c>
      <c r="AI126" s="24">
        <v>-145</v>
      </c>
      <c r="AJ126" s="24">
        <v>-1195</v>
      </c>
      <c r="AK126" s="24">
        <v>-4357</v>
      </c>
      <c r="AL126" s="24">
        <v>-34784</v>
      </c>
      <c r="AM126" s="24">
        <v>-68622</v>
      </c>
    </row>
    <row r="127" spans="1:41">
      <c r="A127" s="21"/>
      <c r="B127" s="204"/>
      <c r="C127" s="24"/>
      <c r="D127" s="24"/>
      <c r="E127" s="24"/>
      <c r="F127" s="24"/>
      <c r="G127" s="24"/>
      <c r="H127" s="24"/>
      <c r="I127" s="24"/>
      <c r="J127" s="24"/>
      <c r="K127" s="24"/>
      <c r="L127" s="24"/>
      <c r="M127" s="24"/>
      <c r="N127" s="24"/>
      <c r="O127" s="21" t="s">
        <v>539</v>
      </c>
      <c r="P127" s="197" t="s">
        <v>540</v>
      </c>
      <c r="Q127" s="24"/>
      <c r="R127" s="24"/>
      <c r="S127" s="24"/>
      <c r="T127" s="24"/>
      <c r="U127" s="24"/>
      <c r="V127" s="24"/>
      <c r="W127" s="24"/>
      <c r="X127" s="24">
        <v>0</v>
      </c>
      <c r="Y127" s="24">
        <v>-2262</v>
      </c>
      <c r="Z127" s="24">
        <v>-4267</v>
      </c>
      <c r="AA127" s="24">
        <v>-6415</v>
      </c>
      <c r="AB127" s="24">
        <v>-8704</v>
      </c>
      <c r="AC127" s="24">
        <v>-2064</v>
      </c>
      <c r="AD127" s="24">
        <v>-3605</v>
      </c>
      <c r="AE127" s="24">
        <v>-5178</v>
      </c>
      <c r="AF127" s="24">
        <v>-6694</v>
      </c>
      <c r="AG127" s="24">
        <v>-1196</v>
      </c>
      <c r="AH127" s="24">
        <v>-2146</v>
      </c>
      <c r="AI127" s="24">
        <v>-3396</v>
      </c>
      <c r="AJ127" s="24">
        <v>-4551</v>
      </c>
      <c r="AK127" s="24">
        <v>-2233</v>
      </c>
      <c r="AL127" s="24">
        <v>-6136</v>
      </c>
      <c r="AM127" s="24">
        <v>-10820</v>
      </c>
    </row>
    <row r="128" spans="1:41" ht="25.5">
      <c r="A128" s="22" t="s">
        <v>99</v>
      </c>
      <c r="B128" s="204" t="s">
        <v>100</v>
      </c>
      <c r="C128" s="24">
        <v>-12556</v>
      </c>
      <c r="D128" s="24">
        <v>-25334</v>
      </c>
      <c r="E128" s="24">
        <v>-44033</v>
      </c>
      <c r="F128" s="24">
        <v>-55995</v>
      </c>
      <c r="G128" s="24">
        <v>-6111</v>
      </c>
      <c r="H128" s="24">
        <v>-7581</v>
      </c>
      <c r="I128" s="24">
        <v>-7638</v>
      </c>
      <c r="J128" s="24">
        <v>-7693</v>
      </c>
      <c r="K128" s="24">
        <v>-57</v>
      </c>
      <c r="L128" s="24">
        <v>-117</v>
      </c>
      <c r="M128" s="24"/>
      <c r="N128" s="24"/>
      <c r="O128" s="21" t="s">
        <v>492</v>
      </c>
      <c r="P128" s="197" t="s">
        <v>437</v>
      </c>
      <c r="Q128" s="24">
        <v>-13865</v>
      </c>
      <c r="R128" s="24">
        <v>-26722</v>
      </c>
      <c r="S128" s="24">
        <v>-50299</v>
      </c>
      <c r="T128" s="24">
        <v>-73377</v>
      </c>
      <c r="U128" s="24">
        <v>-23112</v>
      </c>
      <c r="V128" s="24">
        <v>-45534</v>
      </c>
      <c r="W128" s="24">
        <v>-65800</v>
      </c>
      <c r="X128" s="24">
        <v>-93592</v>
      </c>
      <c r="Y128" s="24">
        <v>-30558</v>
      </c>
      <c r="Z128" s="24">
        <v>-62211</v>
      </c>
      <c r="AA128" s="24">
        <v>-90824</v>
      </c>
      <c r="AB128" s="24">
        <v>-118763</v>
      </c>
      <c r="AC128" s="24">
        <v>-32802</v>
      </c>
      <c r="AD128" s="24">
        <v>-61661</v>
      </c>
      <c r="AE128" s="24">
        <v>-82250</v>
      </c>
      <c r="AF128" s="24">
        <v>-99538</v>
      </c>
      <c r="AG128" s="24">
        <v>-13386</v>
      </c>
      <c r="AH128" s="24">
        <v>-15642</v>
      </c>
      <c r="AI128" s="24">
        <v>-27738</v>
      </c>
      <c r="AJ128" s="24">
        <v>-53031</v>
      </c>
      <c r="AK128" s="24">
        <v>-95120</v>
      </c>
      <c r="AL128" s="24">
        <v>-293105</v>
      </c>
      <c r="AM128" s="24">
        <v>-535927</v>
      </c>
    </row>
    <row r="129" spans="1:41" ht="28.5" customHeight="1">
      <c r="A129" s="22"/>
      <c r="B129" s="204"/>
      <c r="C129" s="24"/>
      <c r="D129" s="24"/>
      <c r="E129" s="24"/>
      <c r="F129" s="24"/>
      <c r="G129" s="24"/>
      <c r="H129" s="24"/>
      <c r="I129" s="24"/>
      <c r="J129" s="24"/>
      <c r="K129" s="24"/>
      <c r="L129" s="24"/>
      <c r="M129" s="24"/>
      <c r="N129" s="24"/>
      <c r="O129" s="21" t="s">
        <v>675</v>
      </c>
      <c r="P129" s="197" t="s">
        <v>676</v>
      </c>
      <c r="Q129" s="24"/>
      <c r="R129" s="24"/>
      <c r="S129" s="24"/>
      <c r="T129" s="24"/>
      <c r="U129" s="24"/>
      <c r="V129" s="24"/>
      <c r="W129" s="24"/>
      <c r="X129" s="24"/>
      <c r="Y129" s="24"/>
      <c r="Z129" s="24"/>
      <c r="AA129" s="24"/>
      <c r="AB129" s="24"/>
      <c r="AC129" s="24"/>
      <c r="AD129" s="24"/>
      <c r="AE129" s="24"/>
      <c r="AF129" s="24"/>
      <c r="AG129" s="24">
        <v>-1</v>
      </c>
      <c r="AH129" s="24">
        <v>-332</v>
      </c>
      <c r="AI129" s="24">
        <v>-726</v>
      </c>
      <c r="AJ129" s="24">
        <v>-2267</v>
      </c>
      <c r="AK129" s="24">
        <v>-3175</v>
      </c>
      <c r="AL129" s="112">
        <v>-9324</v>
      </c>
      <c r="AM129" s="112">
        <v>-19879</v>
      </c>
    </row>
    <row r="130" spans="1:41" ht="25.5">
      <c r="A130" s="32"/>
      <c r="B130" s="207"/>
      <c r="O130" s="21" t="s">
        <v>99</v>
      </c>
      <c r="P130" s="197" t="s">
        <v>713</v>
      </c>
      <c r="Q130" s="24"/>
      <c r="R130" s="24"/>
      <c r="S130" s="24"/>
      <c r="T130" s="24">
        <v>-1117</v>
      </c>
      <c r="U130" s="24">
        <v>-1663</v>
      </c>
      <c r="V130" s="24">
        <v>-3269</v>
      </c>
      <c r="W130" s="24">
        <v>-6927</v>
      </c>
      <c r="X130" s="24">
        <v>-9456</v>
      </c>
      <c r="Y130" s="24">
        <v>-5731</v>
      </c>
      <c r="Z130" s="24">
        <v>-14716</v>
      </c>
      <c r="AA130" s="24">
        <v>-20311</v>
      </c>
      <c r="AB130" s="24">
        <v>-25580</v>
      </c>
      <c r="AC130" s="24">
        <v>-5176</v>
      </c>
      <c r="AD130" s="24">
        <v>-6241</v>
      </c>
      <c r="AE130" s="24">
        <v>-6241</v>
      </c>
      <c r="AF130" s="24">
        <v>-6236</v>
      </c>
      <c r="AG130" s="24">
        <v>-11</v>
      </c>
      <c r="AH130" s="24">
        <v>-21</v>
      </c>
      <c r="AI130" s="24">
        <v>-26</v>
      </c>
      <c r="AJ130" s="24">
        <v>-1056</v>
      </c>
      <c r="AK130" s="24">
        <v>-8455</v>
      </c>
      <c r="AL130" s="24">
        <v>-15821</v>
      </c>
      <c r="AM130" s="24">
        <v>-26714</v>
      </c>
    </row>
    <row r="131" spans="1:41">
      <c r="A131" s="32"/>
      <c r="B131" s="207"/>
      <c r="O131" s="21" t="s">
        <v>677</v>
      </c>
      <c r="P131" s="197" t="s">
        <v>678</v>
      </c>
      <c r="AA131" s="24"/>
      <c r="AB131" s="24"/>
      <c r="AC131" s="24"/>
      <c r="AD131" s="24"/>
      <c r="AE131" s="24"/>
      <c r="AF131" s="24"/>
      <c r="AG131" s="24">
        <v>-1524</v>
      </c>
      <c r="AH131" s="24">
        <v>-4062</v>
      </c>
      <c r="AI131" s="24">
        <v>-3426</v>
      </c>
      <c r="AJ131" s="24">
        <v>-4585</v>
      </c>
      <c r="AK131" s="24">
        <v>-662</v>
      </c>
      <c r="AL131" s="112">
        <v>-1171</v>
      </c>
      <c r="AM131" s="112">
        <v>-5475</v>
      </c>
    </row>
    <row r="132" spans="1:41">
      <c r="A132" s="32"/>
      <c r="B132" s="207"/>
      <c r="O132" s="21"/>
      <c r="P132" s="197"/>
    </row>
    <row r="133" spans="1:41" ht="15" thickBot="1">
      <c r="A133" s="241"/>
      <c r="B133" s="242"/>
      <c r="C133" s="243">
        <v>-155260</v>
      </c>
      <c r="D133" s="243">
        <v>-317351</v>
      </c>
      <c r="E133" s="243">
        <v>-497726</v>
      </c>
      <c r="F133" s="243">
        <v>-676813</v>
      </c>
      <c r="G133" s="243">
        <v>-148931</v>
      </c>
      <c r="H133" s="243">
        <v>-310860</v>
      </c>
      <c r="I133" s="243">
        <v>-470315</v>
      </c>
      <c r="J133" s="243">
        <v>-647111</v>
      </c>
      <c r="K133" s="243">
        <v>-187117</v>
      </c>
      <c r="L133" s="243">
        <v>-374668</v>
      </c>
      <c r="M133" s="243">
        <v>-566500</v>
      </c>
      <c r="N133" s="243">
        <v>-758411</v>
      </c>
      <c r="O133" s="37"/>
      <c r="P133" s="359"/>
      <c r="Q133" s="243">
        <v>-185538</v>
      </c>
      <c r="R133" s="243">
        <v>-369270</v>
      </c>
      <c r="S133" s="243">
        <v>-559304</v>
      </c>
      <c r="T133" s="243">
        <v>-738474</v>
      </c>
      <c r="U133" s="243">
        <v>-185118</v>
      </c>
      <c r="V133" s="243">
        <v>-402852</v>
      </c>
      <c r="W133" s="243">
        <v>-600389</v>
      </c>
      <c r="X133" s="243">
        <v>-876978</v>
      </c>
      <c r="Y133" s="243">
        <v>-264644</v>
      </c>
      <c r="Z133" s="243">
        <v>-529456</v>
      </c>
      <c r="AA133" s="243">
        <v>-784520</v>
      </c>
      <c r="AB133" s="243">
        <v>-1019324</v>
      </c>
      <c r="AC133" s="243">
        <v>-209465.01247000002</v>
      </c>
      <c r="AD133" s="243">
        <v>-358374</v>
      </c>
      <c r="AE133" s="243">
        <v>-444865</v>
      </c>
      <c r="AF133" s="243">
        <v>-513270</v>
      </c>
      <c r="AG133" s="243">
        <v>-67478</v>
      </c>
      <c r="AH133" s="243">
        <v>-121313</v>
      </c>
      <c r="AI133" s="243">
        <v>-178868</v>
      </c>
      <c r="AJ133" s="243">
        <v>-279872</v>
      </c>
      <c r="AK133" s="243">
        <v>-263131</v>
      </c>
      <c r="AL133" s="243">
        <v>-889834</v>
      </c>
      <c r="AM133" s="243">
        <v>-1869165</v>
      </c>
    </row>
    <row r="134" spans="1:41" ht="15" thickTop="1">
      <c r="A134" s="38"/>
      <c r="B134" s="250"/>
      <c r="C134" s="39"/>
      <c r="D134" s="39"/>
      <c r="E134" s="39"/>
      <c r="F134" s="39"/>
      <c r="G134" s="39"/>
      <c r="H134" s="39"/>
      <c r="I134" s="39"/>
      <c r="J134" s="39"/>
      <c r="K134" s="39"/>
      <c r="L134" s="39"/>
      <c r="M134" s="39"/>
      <c r="N134" s="39"/>
      <c r="O134" s="239"/>
      <c r="P134" s="360"/>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row>
    <row r="135" spans="1:41">
      <c r="A135" s="164" t="s">
        <v>70</v>
      </c>
      <c r="B135" s="199" t="s">
        <v>71</v>
      </c>
      <c r="C135" s="166">
        <v>270580</v>
      </c>
      <c r="D135" s="166">
        <v>546825</v>
      </c>
      <c r="E135" s="166">
        <v>842887</v>
      </c>
      <c r="F135" s="166">
        <v>1118284</v>
      </c>
      <c r="G135" s="166">
        <v>253686</v>
      </c>
      <c r="H135" s="166">
        <v>590721</v>
      </c>
      <c r="I135" s="166">
        <v>996388</v>
      </c>
      <c r="J135" s="166">
        <v>1422647</v>
      </c>
      <c r="K135" s="166">
        <v>435421</v>
      </c>
      <c r="L135" s="166">
        <v>895939</v>
      </c>
      <c r="M135" s="166">
        <v>1363128</v>
      </c>
      <c r="N135" s="166">
        <v>1826152</v>
      </c>
      <c r="O135" s="164" t="s">
        <v>70</v>
      </c>
      <c r="P135" s="199" t="s">
        <v>71</v>
      </c>
      <c r="Q135" s="166">
        <v>466815</v>
      </c>
      <c r="R135" s="166">
        <v>948290</v>
      </c>
      <c r="S135" s="166">
        <v>1452073</v>
      </c>
      <c r="T135" s="166">
        <v>1926744</v>
      </c>
      <c r="U135" s="166">
        <v>449912</v>
      </c>
      <c r="V135" s="166">
        <v>945490</v>
      </c>
      <c r="W135" s="166">
        <v>1453079</v>
      </c>
      <c r="X135" s="166">
        <v>2106851</v>
      </c>
      <c r="Y135" s="166">
        <v>770442</v>
      </c>
      <c r="Z135" s="166">
        <v>1565139</v>
      </c>
      <c r="AA135" s="166">
        <v>2363447</v>
      </c>
      <c r="AB135" s="166">
        <v>3168759</v>
      </c>
      <c r="AC135" s="166">
        <v>810492.13936999999</v>
      </c>
      <c r="AD135" s="166">
        <v>1573772.8</v>
      </c>
      <c r="AE135" s="166">
        <v>2312684</v>
      </c>
      <c r="AF135" s="166">
        <v>3060069.7</v>
      </c>
      <c r="AG135" s="166">
        <v>733130</v>
      </c>
      <c r="AH135" s="166">
        <v>1491728</v>
      </c>
      <c r="AI135" s="166">
        <v>2276711</v>
      </c>
      <c r="AJ135" s="166">
        <v>3140942</v>
      </c>
      <c r="AK135" s="166">
        <v>1002944</v>
      </c>
      <c r="AL135" s="166">
        <v>2152370</v>
      </c>
      <c r="AM135" s="166">
        <v>2276074</v>
      </c>
    </row>
    <row r="136" spans="1:41">
      <c r="A136" s="164"/>
      <c r="B136" s="166"/>
      <c r="C136" s="166"/>
      <c r="D136" s="166"/>
      <c r="E136" s="166"/>
      <c r="F136" s="166"/>
      <c r="G136" s="166"/>
      <c r="H136" s="166"/>
      <c r="I136" s="166"/>
      <c r="J136" s="166"/>
      <c r="K136" s="166"/>
      <c r="L136" s="166"/>
      <c r="M136" s="166"/>
      <c r="N136" s="166"/>
      <c r="O136" s="164"/>
      <c r="P136" s="164"/>
      <c r="Q136" s="166"/>
      <c r="R136" s="166"/>
      <c r="S136" s="166"/>
      <c r="T136" s="166"/>
      <c r="U136" s="166"/>
      <c r="V136" s="166"/>
      <c r="W136" s="166"/>
      <c r="X136" s="166"/>
      <c r="Y136" s="166"/>
      <c r="Z136" s="166"/>
      <c r="AA136" s="166"/>
      <c r="AB136" s="166"/>
      <c r="AC136" s="166"/>
      <c r="AD136" s="166"/>
      <c r="AE136" s="166"/>
      <c r="AF136" s="166"/>
      <c r="AG136" s="166"/>
      <c r="AH136" s="166"/>
      <c r="AI136" s="166"/>
      <c r="AJ136" s="166"/>
      <c r="AK136" s="166"/>
      <c r="AL136" s="166"/>
      <c r="AM136" s="166"/>
    </row>
    <row r="137" spans="1:41">
      <c r="A137" s="164"/>
      <c r="B137" s="166"/>
      <c r="C137" s="166"/>
      <c r="D137" s="166"/>
      <c r="E137" s="166"/>
      <c r="F137" s="166"/>
      <c r="G137" s="166"/>
      <c r="H137" s="166"/>
      <c r="I137" s="166"/>
      <c r="J137" s="166"/>
      <c r="K137" s="166"/>
      <c r="L137" s="166"/>
      <c r="M137" s="166"/>
      <c r="N137" s="166"/>
      <c r="O137" s="164"/>
      <c r="P137" s="164"/>
      <c r="Q137" s="166"/>
      <c r="R137" s="166"/>
      <c r="S137" s="166"/>
      <c r="T137" s="166"/>
      <c r="U137" s="166"/>
      <c r="V137" s="166"/>
      <c r="W137" s="166"/>
      <c r="X137" s="166"/>
      <c r="Y137" s="166"/>
      <c r="Z137" s="166"/>
      <c r="AA137" s="166"/>
      <c r="AB137" s="166"/>
      <c r="AC137" s="166"/>
      <c r="AD137" s="166"/>
      <c r="AE137" s="166"/>
      <c r="AF137" s="166"/>
      <c r="AG137" s="166"/>
      <c r="AH137" s="166"/>
      <c r="AI137" s="166"/>
      <c r="AJ137" s="166"/>
      <c r="AK137" s="166"/>
      <c r="AL137" s="166"/>
      <c r="AM137" s="166"/>
    </row>
    <row r="138" spans="1:41">
      <c r="B138" s="41"/>
      <c r="C138" s="41"/>
      <c r="D138" s="41"/>
      <c r="E138" s="41"/>
      <c r="F138" s="41"/>
      <c r="G138" s="41"/>
      <c r="H138" s="41"/>
      <c r="I138" s="41"/>
      <c r="J138" s="41"/>
      <c r="K138" s="41"/>
      <c r="L138" s="41"/>
      <c r="M138" s="41"/>
      <c r="N138" s="41"/>
      <c r="O138" s="304"/>
      <c r="P138" s="304"/>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row>
    <row r="139" spans="1:41">
      <c r="A139" s="13" t="s">
        <v>53</v>
      </c>
      <c r="B139" s="13" t="s">
        <v>54</v>
      </c>
      <c r="C139" s="13"/>
      <c r="D139" s="13"/>
      <c r="E139" s="13"/>
      <c r="F139" s="13"/>
      <c r="G139" s="13"/>
      <c r="H139" s="13"/>
      <c r="I139" s="13"/>
      <c r="J139" s="13"/>
      <c r="K139" s="13"/>
      <c r="L139" s="13"/>
      <c r="M139" s="13"/>
      <c r="N139" s="13"/>
      <c r="O139" s="13" t="s">
        <v>53</v>
      </c>
      <c r="P139" s="13" t="s">
        <v>54</v>
      </c>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row>
    <row r="140" spans="1:41" ht="30.6" customHeight="1">
      <c r="A140" s="230" t="s">
        <v>70</v>
      </c>
      <c r="B140" s="230" t="s">
        <v>71</v>
      </c>
      <c r="C140" s="195" t="s">
        <v>378</v>
      </c>
      <c r="D140" s="195" t="s">
        <v>377</v>
      </c>
      <c r="E140" s="195" t="s">
        <v>376</v>
      </c>
      <c r="F140" s="195" t="s">
        <v>375</v>
      </c>
      <c r="G140" s="195" t="s">
        <v>374</v>
      </c>
      <c r="H140" s="195" t="s">
        <v>373</v>
      </c>
      <c r="I140" s="195" t="s">
        <v>372</v>
      </c>
      <c r="J140" s="195" t="s">
        <v>379</v>
      </c>
      <c r="K140" s="195" t="s">
        <v>383</v>
      </c>
      <c r="L140" s="195" t="s">
        <v>398</v>
      </c>
      <c r="M140" s="195" t="s">
        <v>408</v>
      </c>
      <c r="N140" s="195" t="s">
        <v>415</v>
      </c>
      <c r="O140" s="305" t="s">
        <v>70</v>
      </c>
      <c r="P140" s="305" t="s">
        <v>71</v>
      </c>
      <c r="Q140" s="195" t="s">
        <v>417</v>
      </c>
      <c r="R140" s="195" t="s">
        <v>419</v>
      </c>
      <c r="S140" s="195" t="s">
        <v>423</v>
      </c>
      <c r="T140" s="195" t="s">
        <v>581</v>
      </c>
      <c r="U140" s="195" t="s">
        <v>429</v>
      </c>
      <c r="V140" s="195" t="s">
        <v>448</v>
      </c>
      <c r="W140" s="195" t="s">
        <v>582</v>
      </c>
      <c r="X140" s="195" t="s">
        <v>520</v>
      </c>
      <c r="Y140" s="195" t="s">
        <v>538</v>
      </c>
      <c r="Z140" s="195" t="s">
        <v>550</v>
      </c>
      <c r="AA140" s="195" t="s">
        <v>565</v>
      </c>
      <c r="AB140" s="195" t="s">
        <v>566</v>
      </c>
      <c r="AC140" s="195" t="s">
        <v>578</v>
      </c>
      <c r="AD140" s="195" t="s">
        <v>583</v>
      </c>
      <c r="AE140" s="195" t="s">
        <v>586</v>
      </c>
      <c r="AF140" s="195" t="s">
        <v>662</v>
      </c>
      <c r="AG140" s="195" t="s">
        <v>673</v>
      </c>
      <c r="AH140" s="195" t="s">
        <v>684</v>
      </c>
      <c r="AI140" s="195" t="s">
        <v>686</v>
      </c>
      <c r="AJ140" s="195" t="s">
        <v>694</v>
      </c>
      <c r="AK140" s="195" t="s">
        <v>695</v>
      </c>
      <c r="AL140" s="195" t="s">
        <v>730</v>
      </c>
      <c r="AM140" s="195" t="s">
        <v>738</v>
      </c>
    </row>
    <row r="141" spans="1:41">
      <c r="A141" s="32" t="s">
        <v>12</v>
      </c>
      <c r="B141" s="207" t="s">
        <v>13</v>
      </c>
      <c r="C141" s="24"/>
      <c r="D141" s="24"/>
      <c r="E141" s="24"/>
      <c r="F141" s="24"/>
      <c r="G141" s="24"/>
      <c r="H141" s="24"/>
      <c r="I141" s="24"/>
      <c r="J141" s="24"/>
      <c r="K141" s="24"/>
      <c r="L141" s="24"/>
      <c r="M141" s="24"/>
      <c r="N141" s="24"/>
      <c r="O141" s="32" t="s">
        <v>689</v>
      </c>
      <c r="P141" s="207" t="s">
        <v>690</v>
      </c>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row>
    <row r="142" spans="1:41">
      <c r="A142" s="22" t="s">
        <v>72</v>
      </c>
      <c r="B142" s="204" t="s">
        <v>73</v>
      </c>
      <c r="C142" s="24">
        <v>6705</v>
      </c>
      <c r="D142" s="24">
        <v>7427</v>
      </c>
      <c r="E142" s="24">
        <v>8101</v>
      </c>
      <c r="F142" s="24">
        <v>6557</v>
      </c>
      <c r="G142" s="24">
        <v>5521</v>
      </c>
      <c r="H142" s="24">
        <v>5657</v>
      </c>
      <c r="I142" s="24">
        <v>6527</v>
      </c>
      <c r="J142" s="24">
        <v>6740</v>
      </c>
      <c r="K142" s="24">
        <v>6378</v>
      </c>
      <c r="L142" s="24">
        <v>6577</v>
      </c>
      <c r="M142" s="24">
        <v>7706</v>
      </c>
      <c r="N142" s="24">
        <v>7425</v>
      </c>
      <c r="O142" s="21" t="s">
        <v>72</v>
      </c>
      <c r="P142" s="197" t="s">
        <v>493</v>
      </c>
      <c r="Q142" s="24">
        <v>7106</v>
      </c>
      <c r="R142" s="24">
        <v>7346</v>
      </c>
      <c r="S142" s="24">
        <v>7324</v>
      </c>
      <c r="T142" s="24">
        <v>7580</v>
      </c>
      <c r="U142" s="24">
        <v>8998</v>
      </c>
      <c r="V142" s="24">
        <v>2386</v>
      </c>
      <c r="W142" s="24">
        <v>667</v>
      </c>
      <c r="X142" s="24">
        <v>5272</v>
      </c>
      <c r="Y142" s="24">
        <v>6138</v>
      </c>
      <c r="Z142" s="24">
        <v>5618</v>
      </c>
      <c r="AA142" s="24">
        <v>6583</v>
      </c>
      <c r="AB142" s="24">
        <v>4987</v>
      </c>
      <c r="AC142" s="24">
        <v>4925.5038400000003</v>
      </c>
      <c r="AD142" s="24">
        <v>1525.4961599999997</v>
      </c>
      <c r="AE142" s="24">
        <v>91</v>
      </c>
      <c r="AF142" s="24">
        <v>-104.30000000000018</v>
      </c>
      <c r="AG142" s="24">
        <v>1383</v>
      </c>
      <c r="AH142" s="24">
        <v>2143</v>
      </c>
      <c r="AI142" s="24">
        <v>-1533</v>
      </c>
      <c r="AJ142" s="24">
        <v>7154</v>
      </c>
      <c r="AK142" s="24">
        <v>23956</v>
      </c>
      <c r="AL142" s="24">
        <v>83460</v>
      </c>
      <c r="AM142" s="24">
        <v>103580</v>
      </c>
    </row>
    <row r="143" spans="1:41" ht="25.5">
      <c r="A143" s="22" t="s">
        <v>74</v>
      </c>
      <c r="B143" s="204" t="s">
        <v>75</v>
      </c>
      <c r="C143" s="24">
        <v>64420</v>
      </c>
      <c r="D143" s="24">
        <v>69704</v>
      </c>
      <c r="E143" s="24">
        <v>76372</v>
      </c>
      <c r="F143" s="24">
        <v>74685</v>
      </c>
      <c r="G143" s="24">
        <v>66758</v>
      </c>
      <c r="H143" s="24">
        <v>79911</v>
      </c>
      <c r="I143" s="24">
        <v>90168</v>
      </c>
      <c r="J143" s="24">
        <v>89307</v>
      </c>
      <c r="K143" s="24">
        <v>87660</v>
      </c>
      <c r="L143" s="24">
        <v>89568</v>
      </c>
      <c r="M143" s="24">
        <v>92053</v>
      </c>
      <c r="N143" s="24">
        <v>98699</v>
      </c>
      <c r="O143" s="21" t="s">
        <v>430</v>
      </c>
      <c r="P143" s="197" t="s">
        <v>494</v>
      </c>
      <c r="Q143" s="24">
        <v>556366</v>
      </c>
      <c r="R143" s="24">
        <v>569072</v>
      </c>
      <c r="S143" s="24">
        <v>578739</v>
      </c>
      <c r="T143" s="24">
        <v>535721</v>
      </c>
      <c r="U143" s="24">
        <v>484616</v>
      </c>
      <c r="V143" s="24">
        <v>565199</v>
      </c>
      <c r="W143" s="24">
        <v>565392</v>
      </c>
      <c r="X143" s="24">
        <v>732159</v>
      </c>
      <c r="Y143" s="24">
        <v>811213</v>
      </c>
      <c r="Z143" s="24">
        <v>831515</v>
      </c>
      <c r="AA143" s="24">
        <v>827627</v>
      </c>
      <c r="AB143" s="24">
        <v>814195</v>
      </c>
      <c r="AC143" s="24">
        <v>785727.25</v>
      </c>
      <c r="AD143" s="24">
        <v>688684.55</v>
      </c>
      <c r="AE143" s="24">
        <v>588403.19999999995</v>
      </c>
      <c r="AF143" s="24">
        <v>575131</v>
      </c>
      <c r="AG143" s="24">
        <v>560584</v>
      </c>
      <c r="AH143" s="24">
        <v>567944</v>
      </c>
      <c r="AI143" s="24">
        <v>590779</v>
      </c>
      <c r="AJ143" s="24">
        <v>692097</v>
      </c>
      <c r="AK143" s="24">
        <v>963806</v>
      </c>
      <c r="AL143" s="24">
        <v>1374789</v>
      </c>
      <c r="AM143" s="24">
        <v>710676</v>
      </c>
      <c r="AN143" s="24"/>
      <c r="AO143" s="24"/>
    </row>
    <row r="144" spans="1:41" ht="38.25">
      <c r="A144" s="22" t="s">
        <v>430</v>
      </c>
      <c r="B144" s="204" t="s">
        <v>431</v>
      </c>
      <c r="C144" s="24">
        <v>280534</v>
      </c>
      <c r="D144" s="24">
        <v>291530</v>
      </c>
      <c r="E144" s="24">
        <v>317457</v>
      </c>
      <c r="F144" s="24">
        <v>305536</v>
      </c>
      <c r="G144" s="24">
        <v>272080</v>
      </c>
      <c r="H144" s="24">
        <v>358403</v>
      </c>
      <c r="I144" s="24">
        <v>417416</v>
      </c>
      <c r="J144" s="24">
        <v>439789</v>
      </c>
      <c r="K144" s="24">
        <v>455148</v>
      </c>
      <c r="L144" s="24">
        <v>464190</v>
      </c>
      <c r="M144" s="24">
        <v>473466</v>
      </c>
      <c r="N144" s="24">
        <v>455542</v>
      </c>
      <c r="O144" s="21" t="s">
        <v>481</v>
      </c>
      <c r="P144" s="197" t="s">
        <v>564</v>
      </c>
      <c r="Q144" s="24">
        <v>1621</v>
      </c>
      <c r="R144" s="24">
        <v>2162</v>
      </c>
      <c r="S144" s="24">
        <v>1999</v>
      </c>
      <c r="T144" s="24">
        <v>2432</v>
      </c>
      <c r="U144" s="24">
        <v>2082</v>
      </c>
      <c r="V144" s="24">
        <v>2630</v>
      </c>
      <c r="W144" s="24">
        <v>8468</v>
      </c>
      <c r="X144" s="24">
        <v>5686</v>
      </c>
      <c r="Y144" s="24">
        <v>5968</v>
      </c>
      <c r="Z144" s="24">
        <v>6825</v>
      </c>
      <c r="AA144" s="24">
        <v>3572</v>
      </c>
      <c r="AB144" s="24">
        <v>3327</v>
      </c>
      <c r="AC144" s="24">
        <v>3057</v>
      </c>
      <c r="AD144" s="24">
        <v>5429</v>
      </c>
      <c r="AE144" s="24">
        <v>2566</v>
      </c>
      <c r="AF144" s="24">
        <v>1663</v>
      </c>
      <c r="AG144" s="24">
        <v>2377</v>
      </c>
      <c r="AH144" s="24">
        <v>2363</v>
      </c>
      <c r="AI144" s="24">
        <v>2786</v>
      </c>
      <c r="AJ144" s="24">
        <v>3863</v>
      </c>
      <c r="AK144" s="24">
        <v>5941</v>
      </c>
      <c r="AL144" s="24">
        <v>10004</v>
      </c>
      <c r="AM144" s="24">
        <v>16277</v>
      </c>
      <c r="AN144" s="24"/>
      <c r="AO144" s="24"/>
    </row>
    <row r="145" spans="1:41">
      <c r="A145" s="36" t="s">
        <v>76</v>
      </c>
      <c r="B145" s="208" t="s">
        <v>77</v>
      </c>
      <c r="C145" s="24">
        <v>77535</v>
      </c>
      <c r="D145" s="24">
        <v>77572</v>
      </c>
      <c r="E145" s="24">
        <v>91729</v>
      </c>
      <c r="F145" s="24">
        <v>86727</v>
      </c>
      <c r="G145" s="24">
        <v>72575</v>
      </c>
      <c r="H145" s="24">
        <v>98567</v>
      </c>
      <c r="I145" s="24">
        <v>114398</v>
      </c>
      <c r="J145" s="24">
        <v>115712</v>
      </c>
      <c r="K145" s="24">
        <v>109197</v>
      </c>
      <c r="L145" s="24">
        <v>109300</v>
      </c>
      <c r="M145" s="24">
        <v>113018</v>
      </c>
      <c r="N145" s="24">
        <v>103330</v>
      </c>
      <c r="O145" s="21" t="s">
        <v>482</v>
      </c>
      <c r="P145" s="197" t="s">
        <v>563</v>
      </c>
      <c r="Q145" s="24">
        <v>232362</v>
      </c>
      <c r="R145" s="24">
        <v>230960</v>
      </c>
      <c r="S145" s="24">
        <v>236610</v>
      </c>
      <c r="T145" s="24">
        <v>224966</v>
      </c>
      <c r="U145" s="24">
        <v>202241</v>
      </c>
      <c r="V145" s="24">
        <v>239185</v>
      </c>
      <c r="W145" s="24">
        <v>265677</v>
      </c>
      <c r="X145" s="24">
        <v>282502</v>
      </c>
      <c r="Y145" s="24">
        <v>356669</v>
      </c>
      <c r="Z145" s="24">
        <v>381426</v>
      </c>
      <c r="AA145" s="24">
        <v>384364</v>
      </c>
      <c r="AB145" s="24">
        <v>371348</v>
      </c>
      <c r="AC145" s="24">
        <v>365915</v>
      </c>
      <c r="AD145" s="24">
        <v>328344</v>
      </c>
      <c r="AE145" s="24">
        <v>294770</v>
      </c>
      <c r="AF145" s="24">
        <v>290469</v>
      </c>
      <c r="AG145" s="24">
        <v>289006</v>
      </c>
      <c r="AH145" s="24">
        <v>292586</v>
      </c>
      <c r="AI145" s="24">
        <v>304064</v>
      </c>
      <c r="AJ145" s="24">
        <v>354057</v>
      </c>
      <c r="AK145" s="24">
        <v>460351</v>
      </c>
      <c r="AL145" s="24">
        <v>634532</v>
      </c>
      <c r="AM145" s="24">
        <v>-237281</v>
      </c>
    </row>
    <row r="146" spans="1:41">
      <c r="A146" s="36" t="s">
        <v>78</v>
      </c>
      <c r="B146" s="208" t="s">
        <v>79</v>
      </c>
      <c r="C146" s="24">
        <v>199683</v>
      </c>
      <c r="D146" s="24">
        <v>210731</v>
      </c>
      <c r="E146" s="24">
        <v>222575</v>
      </c>
      <c r="F146" s="24">
        <v>216243</v>
      </c>
      <c r="G146" s="24">
        <v>197529</v>
      </c>
      <c r="H146" s="24">
        <v>246231</v>
      </c>
      <c r="I146" s="24">
        <v>285859</v>
      </c>
      <c r="J146" s="24">
        <v>305139</v>
      </c>
      <c r="K146" s="24">
        <v>326287</v>
      </c>
      <c r="L146" s="24">
        <v>334020</v>
      </c>
      <c r="M146" s="24">
        <v>337910</v>
      </c>
      <c r="N146" s="24">
        <v>328468</v>
      </c>
      <c r="O146" s="21" t="s">
        <v>483</v>
      </c>
      <c r="P146" s="197" t="s">
        <v>562</v>
      </c>
      <c r="Q146" s="24">
        <v>297565</v>
      </c>
      <c r="R146" s="24">
        <v>309159</v>
      </c>
      <c r="S146" s="24">
        <v>310808</v>
      </c>
      <c r="T146" s="24">
        <v>277201</v>
      </c>
      <c r="U146" s="24">
        <v>266233</v>
      </c>
      <c r="V146" s="24">
        <v>273992</v>
      </c>
      <c r="W146" s="24">
        <v>266828</v>
      </c>
      <c r="X146" s="24">
        <v>410278</v>
      </c>
      <c r="Y146" s="24">
        <v>413802</v>
      </c>
      <c r="Z146" s="24">
        <v>407220</v>
      </c>
      <c r="AA146" s="24">
        <v>402628</v>
      </c>
      <c r="AB146" s="24">
        <v>401020</v>
      </c>
      <c r="AC146" s="24">
        <v>384700</v>
      </c>
      <c r="AD146" s="24">
        <v>327044.80000000005</v>
      </c>
      <c r="AE146" s="24">
        <v>267035.19999999995</v>
      </c>
      <c r="AF146" s="24">
        <v>261474</v>
      </c>
      <c r="AG146" s="24">
        <v>246429</v>
      </c>
      <c r="AH146" s="24">
        <v>249594</v>
      </c>
      <c r="AI146" s="24">
        <v>258543</v>
      </c>
      <c r="AJ146" s="24">
        <v>301792</v>
      </c>
      <c r="AK146" s="24">
        <v>447097</v>
      </c>
      <c r="AL146" s="24">
        <v>657689</v>
      </c>
      <c r="AM146" s="24">
        <v>841674</v>
      </c>
      <c r="AN146" s="24"/>
      <c r="AO146" s="24"/>
    </row>
    <row r="147" spans="1:41">
      <c r="A147" s="36" t="s">
        <v>80</v>
      </c>
      <c r="B147" s="208" t="s">
        <v>81</v>
      </c>
      <c r="C147" s="24">
        <v>2204</v>
      </c>
      <c r="D147" s="24">
        <v>2167</v>
      </c>
      <c r="E147" s="24">
        <v>2125</v>
      </c>
      <c r="F147" s="24">
        <v>1854</v>
      </c>
      <c r="G147" s="24">
        <v>1636</v>
      </c>
      <c r="H147" s="24">
        <v>1458</v>
      </c>
      <c r="I147" s="24">
        <v>1367</v>
      </c>
      <c r="J147" s="24">
        <v>1311</v>
      </c>
      <c r="K147" s="24">
        <v>1248</v>
      </c>
      <c r="L147" s="24">
        <v>1229</v>
      </c>
      <c r="M147" s="24">
        <v>1258</v>
      </c>
      <c r="N147" s="24">
        <v>1366</v>
      </c>
      <c r="O147" s="237" t="s">
        <v>484</v>
      </c>
      <c r="P147" s="356" t="s">
        <v>485</v>
      </c>
      <c r="Q147" s="24">
        <v>118265</v>
      </c>
      <c r="R147" s="24">
        <v>121546</v>
      </c>
      <c r="S147" s="24">
        <v>125333</v>
      </c>
      <c r="T147" s="24">
        <v>128048</v>
      </c>
      <c r="U147" s="24">
        <v>101323</v>
      </c>
      <c r="V147" s="24">
        <v>108036</v>
      </c>
      <c r="W147" s="24">
        <v>111563</v>
      </c>
      <c r="X147" s="24">
        <v>108973</v>
      </c>
      <c r="Y147" s="24">
        <v>105972</v>
      </c>
      <c r="Z147" s="24">
        <v>109906</v>
      </c>
      <c r="AA147" s="24">
        <v>113970</v>
      </c>
      <c r="AB147" s="24">
        <v>110246</v>
      </c>
      <c r="AC147" s="24">
        <v>106948</v>
      </c>
      <c r="AD147" s="24">
        <v>97203</v>
      </c>
      <c r="AE147" s="24">
        <v>77068</v>
      </c>
      <c r="AF147" s="24">
        <v>72908</v>
      </c>
      <c r="AG147" s="24">
        <v>68502</v>
      </c>
      <c r="AH147" s="24">
        <v>69654</v>
      </c>
      <c r="AI147" s="24">
        <v>71336</v>
      </c>
      <c r="AJ147" s="24">
        <v>76017</v>
      </c>
      <c r="AK147" s="24">
        <v>105052</v>
      </c>
      <c r="AL147" s="24">
        <v>144372</v>
      </c>
      <c r="AM147" s="24">
        <v>178405</v>
      </c>
    </row>
    <row r="148" spans="1:41">
      <c r="A148" s="36" t="s">
        <v>82</v>
      </c>
      <c r="B148" s="208" t="s">
        <v>83</v>
      </c>
      <c r="C148" s="24">
        <v>1112</v>
      </c>
      <c r="D148" s="24">
        <v>1060</v>
      </c>
      <c r="E148" s="24">
        <v>1028</v>
      </c>
      <c r="F148" s="24">
        <v>712</v>
      </c>
      <c r="G148" s="24">
        <v>340</v>
      </c>
      <c r="H148" s="24">
        <v>12147</v>
      </c>
      <c r="I148" s="24">
        <v>15792</v>
      </c>
      <c r="J148" s="24">
        <v>17627</v>
      </c>
      <c r="K148" s="24">
        <v>18416</v>
      </c>
      <c r="L148" s="24">
        <v>19641</v>
      </c>
      <c r="M148" s="24">
        <v>21280</v>
      </c>
      <c r="N148" s="24">
        <v>22378</v>
      </c>
      <c r="O148" s="21" t="s">
        <v>486</v>
      </c>
      <c r="P148" s="197" t="s">
        <v>487</v>
      </c>
      <c r="Q148" s="24">
        <v>1322</v>
      </c>
      <c r="R148" s="24">
        <v>1312</v>
      </c>
      <c r="S148" s="24">
        <v>1296</v>
      </c>
      <c r="T148" s="24">
        <v>1209</v>
      </c>
      <c r="U148" s="24">
        <v>1156</v>
      </c>
      <c r="V148" s="24">
        <v>1125</v>
      </c>
      <c r="W148" s="24">
        <v>1154</v>
      </c>
      <c r="X148" s="24">
        <v>1664</v>
      </c>
      <c r="Y148" s="24">
        <v>1774</v>
      </c>
      <c r="Z148" s="24">
        <v>1737</v>
      </c>
      <c r="AA148" s="24">
        <v>1769</v>
      </c>
      <c r="AB148" s="24">
        <v>1678</v>
      </c>
      <c r="AC148" s="24">
        <v>1288</v>
      </c>
      <c r="AD148" s="24">
        <v>1434</v>
      </c>
      <c r="AE148" s="24">
        <v>1388</v>
      </c>
      <c r="AF148" s="24">
        <v>805</v>
      </c>
      <c r="AG148" s="24">
        <v>494</v>
      </c>
      <c r="AH148" s="24">
        <v>478</v>
      </c>
      <c r="AI148" s="24">
        <v>470</v>
      </c>
      <c r="AJ148" s="24">
        <v>555</v>
      </c>
      <c r="AK148" s="24">
        <v>1038</v>
      </c>
      <c r="AL148" s="24">
        <v>1013</v>
      </c>
      <c r="AM148" s="24">
        <v>1244</v>
      </c>
    </row>
    <row r="149" spans="1:41" ht="24" customHeight="1">
      <c r="A149" s="22" t="s">
        <v>432</v>
      </c>
      <c r="B149" s="204" t="s">
        <v>433</v>
      </c>
      <c r="C149" s="24"/>
      <c r="D149" s="24"/>
      <c r="E149" s="24"/>
      <c r="F149" s="24"/>
      <c r="G149" s="24"/>
      <c r="H149" s="24"/>
      <c r="I149" s="24"/>
      <c r="J149" s="24"/>
      <c r="K149" s="24"/>
      <c r="L149" s="24"/>
      <c r="M149" s="24"/>
      <c r="N149" s="24"/>
      <c r="O149" s="21" t="s">
        <v>488</v>
      </c>
      <c r="P149" s="197" t="s">
        <v>489</v>
      </c>
      <c r="Q149" s="24">
        <v>23496</v>
      </c>
      <c r="R149" s="24">
        <v>25479</v>
      </c>
      <c r="S149" s="24">
        <v>28026</v>
      </c>
      <c r="T149" s="24">
        <v>29912</v>
      </c>
      <c r="U149" s="24">
        <v>12904</v>
      </c>
      <c r="V149" s="24">
        <v>48267</v>
      </c>
      <c r="W149" s="24">
        <v>23265</v>
      </c>
      <c r="X149" s="24">
        <v>32029</v>
      </c>
      <c r="Y149" s="24">
        <v>33000</v>
      </c>
      <c r="Z149" s="24">
        <v>34307</v>
      </c>
      <c r="AA149" s="24">
        <v>35294</v>
      </c>
      <c r="AB149" s="24">
        <v>36822</v>
      </c>
      <c r="AC149" s="24">
        <v>30767.25</v>
      </c>
      <c r="AD149" s="24">
        <v>26432.75</v>
      </c>
      <c r="AE149" s="24">
        <v>22644</v>
      </c>
      <c r="AF149" s="24">
        <v>20720</v>
      </c>
      <c r="AG149" s="24">
        <v>22278</v>
      </c>
      <c r="AH149" s="24">
        <v>22923</v>
      </c>
      <c r="AI149" s="24">
        <v>24916</v>
      </c>
      <c r="AJ149" s="24">
        <v>31830</v>
      </c>
      <c r="AK149" s="24">
        <v>49379</v>
      </c>
      <c r="AL149" s="24">
        <v>71551</v>
      </c>
      <c r="AM149" s="24">
        <v>88762</v>
      </c>
      <c r="AN149" s="24"/>
      <c r="AO149" s="24"/>
    </row>
    <row r="150" spans="1:41" ht="38.25">
      <c r="A150" s="22" t="s">
        <v>434</v>
      </c>
      <c r="B150" s="204" t="s">
        <v>435</v>
      </c>
      <c r="C150" s="24"/>
      <c r="D150" s="24"/>
      <c r="E150" s="24"/>
      <c r="F150" s="24"/>
      <c r="G150" s="24"/>
      <c r="H150" s="24"/>
      <c r="I150" s="24"/>
      <c r="J150" s="24"/>
      <c r="K150" s="24"/>
      <c r="L150" s="24"/>
      <c r="M150" s="24"/>
      <c r="N150" s="24"/>
      <c r="O150" s="21" t="s">
        <v>432</v>
      </c>
      <c r="P150" s="197" t="s">
        <v>433</v>
      </c>
      <c r="Q150" s="24"/>
      <c r="R150" s="24"/>
      <c r="S150" s="24"/>
      <c r="T150" s="24"/>
      <c r="U150" s="24">
        <v>21043</v>
      </c>
      <c r="V150" s="24">
        <v>19564</v>
      </c>
      <c r="W150" s="24">
        <v>18838</v>
      </c>
      <c r="X150" s="24">
        <v>17866</v>
      </c>
      <c r="Y150" s="24">
        <v>16932</v>
      </c>
      <c r="Z150" s="24">
        <v>16352</v>
      </c>
      <c r="AA150" s="24">
        <v>15801</v>
      </c>
      <c r="AB150" s="24">
        <v>14839</v>
      </c>
      <c r="AC150" s="24">
        <v>13388</v>
      </c>
      <c r="AD150" s="24">
        <v>4036</v>
      </c>
      <c r="AE150" s="24">
        <v>1528</v>
      </c>
      <c r="AF150" s="24">
        <v>1209</v>
      </c>
      <c r="AG150" s="24">
        <v>1455</v>
      </c>
      <c r="AH150" s="24">
        <v>1292</v>
      </c>
      <c r="AI150" s="24">
        <v>1264</v>
      </c>
      <c r="AJ150" s="24">
        <v>5958</v>
      </c>
      <c r="AK150" s="24">
        <v>12927</v>
      </c>
      <c r="AL150" s="24">
        <v>22480</v>
      </c>
      <c r="AM150" s="24">
        <v>27050</v>
      </c>
    </row>
    <row r="151" spans="1:41" ht="38.25">
      <c r="A151" s="21" t="s">
        <v>436</v>
      </c>
      <c r="B151" s="204" t="s">
        <v>437</v>
      </c>
      <c r="C151" s="24">
        <v>7810</v>
      </c>
      <c r="D151" s="24">
        <v>1214</v>
      </c>
      <c r="E151" s="24"/>
      <c r="F151" s="24"/>
      <c r="G151" s="24"/>
      <c r="H151" s="24">
        <v>396</v>
      </c>
      <c r="I151" s="24">
        <v>583</v>
      </c>
      <c r="J151" s="24">
        <v>14218</v>
      </c>
      <c r="K151" s="24">
        <v>14234</v>
      </c>
      <c r="L151" s="24">
        <v>25413</v>
      </c>
      <c r="M151" s="24">
        <v>20294</v>
      </c>
      <c r="N151" s="24">
        <v>18813</v>
      </c>
      <c r="O151" s="21" t="s">
        <v>434</v>
      </c>
      <c r="P151" s="197" t="s">
        <v>435</v>
      </c>
      <c r="Q151" s="24"/>
      <c r="R151" s="24"/>
      <c r="S151" s="24"/>
      <c r="T151" s="24"/>
      <c r="U151" s="24">
        <v>58063</v>
      </c>
      <c r="V151" s="24">
        <v>63387</v>
      </c>
      <c r="W151" s="24">
        <v>60527</v>
      </c>
      <c r="X151" s="24">
        <v>75726</v>
      </c>
      <c r="Y151" s="24">
        <v>97200</v>
      </c>
      <c r="Z151" s="24">
        <v>112843</v>
      </c>
      <c r="AA151" s="24">
        <v>114288</v>
      </c>
      <c r="AB151" s="24">
        <v>121492</v>
      </c>
      <c r="AC151" s="24">
        <v>123897</v>
      </c>
      <c r="AD151" s="24">
        <v>125885</v>
      </c>
      <c r="AE151" s="24">
        <v>139251</v>
      </c>
      <c r="AF151" s="24">
        <v>146645</v>
      </c>
      <c r="AG151" s="24">
        <v>147753</v>
      </c>
      <c r="AH151" s="24">
        <v>148975</v>
      </c>
      <c r="AI151" s="24">
        <v>149910</v>
      </c>
      <c r="AJ151" s="24">
        <v>144609</v>
      </c>
      <c r="AK151" s="24">
        <v>147867</v>
      </c>
      <c r="AL151" s="24">
        <v>149781</v>
      </c>
      <c r="AM151" s="24">
        <v>152543</v>
      </c>
    </row>
    <row r="152" spans="1:41" ht="25.5">
      <c r="A152" s="22" t="s">
        <v>84</v>
      </c>
      <c r="B152" s="204" t="s">
        <v>85</v>
      </c>
      <c r="C152" s="24">
        <v>11826</v>
      </c>
      <c r="D152" s="24">
        <v>11707</v>
      </c>
      <c r="E152" s="24">
        <v>19318</v>
      </c>
      <c r="F152" s="24">
        <v>12946</v>
      </c>
      <c r="G152" s="24">
        <v>6120</v>
      </c>
      <c r="H152" s="24">
        <v>1439</v>
      </c>
      <c r="I152" s="24"/>
      <c r="J152" s="24"/>
      <c r="K152" s="24"/>
      <c r="L152" s="24"/>
      <c r="M152" s="24"/>
      <c r="N152" s="24"/>
      <c r="O152" s="21" t="s">
        <v>438</v>
      </c>
      <c r="P152" s="197" t="s">
        <v>439</v>
      </c>
      <c r="Q152" s="24"/>
      <c r="R152" s="24"/>
      <c r="S152" s="24"/>
      <c r="T152" s="24"/>
      <c r="U152" s="24">
        <v>87</v>
      </c>
      <c r="V152" s="24">
        <v>156</v>
      </c>
      <c r="W152" s="24">
        <v>210</v>
      </c>
      <c r="X152" s="24">
        <v>611</v>
      </c>
      <c r="Y152" s="24">
        <v>3</v>
      </c>
      <c r="Z152" s="24">
        <v>277</v>
      </c>
      <c r="AA152" s="24">
        <v>283</v>
      </c>
      <c r="AB152" s="24">
        <v>368</v>
      </c>
      <c r="AC152" s="24">
        <v>500</v>
      </c>
      <c r="AD152" s="24">
        <v>1386</v>
      </c>
      <c r="AE152" s="24">
        <v>1268</v>
      </c>
      <c r="AF152" s="24">
        <v>1157</v>
      </c>
      <c r="AG152" s="24">
        <v>1152</v>
      </c>
      <c r="AH152" s="24">
        <v>1216</v>
      </c>
      <c r="AI152" s="24">
        <v>1063</v>
      </c>
      <c r="AJ152" s="24">
        <v>1209</v>
      </c>
      <c r="AK152" s="24">
        <v>1567</v>
      </c>
      <c r="AL152" s="24">
        <v>2134</v>
      </c>
      <c r="AM152" s="24">
        <v>2191</v>
      </c>
    </row>
    <row r="153" spans="1:41" ht="25.5">
      <c r="A153" s="22" t="s">
        <v>86</v>
      </c>
      <c r="B153" s="204" t="s">
        <v>87</v>
      </c>
      <c r="C153" s="24">
        <v>54545</v>
      </c>
      <c r="D153" s="24">
        <v>56754</v>
      </c>
      <c r="E153" s="24">
        <v>55189</v>
      </c>
      <c r="F153" s="24">
        <v>54760</v>
      </c>
      <c r="G153" s="24">
        <v>52138</v>
      </c>
      <c r="H153" s="24">
        <v>53158</v>
      </c>
      <c r="I153" s="24">
        <v>50428</v>
      </c>
      <c r="J153" s="24">
        <v>53001</v>
      </c>
      <c r="K153" s="24">
        <v>59118</v>
      </c>
      <c r="L153" s="24">
        <v>62321</v>
      </c>
      <c r="M153" s="24">
        <v>65502</v>
      </c>
      <c r="N153" s="24">
        <v>74456</v>
      </c>
      <c r="O153" s="21" t="s">
        <v>440</v>
      </c>
      <c r="P153" s="197" t="s">
        <v>441</v>
      </c>
      <c r="Q153" s="24"/>
      <c r="R153" s="24"/>
      <c r="S153" s="24"/>
      <c r="T153" s="24"/>
      <c r="U153" s="24">
        <v>35165</v>
      </c>
      <c r="V153" s="24">
        <v>35427</v>
      </c>
      <c r="W153" s="24">
        <v>33925</v>
      </c>
      <c r="X153" s="24">
        <v>63288</v>
      </c>
      <c r="Y153" s="24">
        <v>64568</v>
      </c>
      <c r="Z153" s="24">
        <v>52456</v>
      </c>
      <c r="AA153" s="24">
        <v>51344</v>
      </c>
      <c r="AB153" s="24">
        <v>47577</v>
      </c>
      <c r="AC153" s="24">
        <v>49562</v>
      </c>
      <c r="AD153" s="24">
        <v>47398</v>
      </c>
      <c r="AE153" s="24">
        <v>48653</v>
      </c>
      <c r="AF153" s="24">
        <v>46516</v>
      </c>
      <c r="AG153" s="24">
        <v>44936</v>
      </c>
      <c r="AH153" s="24">
        <v>45752</v>
      </c>
      <c r="AI153" s="24">
        <v>44928</v>
      </c>
      <c r="AJ153" s="24">
        <v>55037</v>
      </c>
      <c r="AK153" s="24">
        <v>57786</v>
      </c>
      <c r="AL153" s="24">
        <v>81065</v>
      </c>
      <c r="AM153" s="24">
        <v>73018</v>
      </c>
    </row>
    <row r="154" spans="1:41" ht="25.5">
      <c r="A154" s="36" t="s">
        <v>88</v>
      </c>
      <c r="B154" s="208" t="s">
        <v>89</v>
      </c>
      <c r="C154" s="24">
        <v>6398</v>
      </c>
      <c r="D154" s="24">
        <v>1428</v>
      </c>
      <c r="E154" s="24">
        <v>1853</v>
      </c>
      <c r="F154" s="24">
        <v>1037</v>
      </c>
      <c r="G154" s="24">
        <v>1271</v>
      </c>
      <c r="H154" s="24">
        <v>685</v>
      </c>
      <c r="I154" s="24"/>
      <c r="J154" s="24"/>
      <c r="K154" s="24"/>
      <c r="L154" s="24"/>
      <c r="M154" s="24"/>
      <c r="N154" s="24"/>
      <c r="O154" s="21" t="s">
        <v>436</v>
      </c>
      <c r="P154" s="197" t="s">
        <v>437</v>
      </c>
      <c r="Q154" s="24">
        <v>13676</v>
      </c>
      <c r="R154" s="24">
        <v>13866</v>
      </c>
      <c r="S154" s="24">
        <v>26725</v>
      </c>
      <c r="T154" s="24">
        <v>26711</v>
      </c>
      <c r="U154" s="24">
        <v>27058</v>
      </c>
      <c r="V154" s="24">
        <v>27193</v>
      </c>
      <c r="W154" s="24">
        <v>25567</v>
      </c>
      <c r="X154" s="24">
        <v>35415</v>
      </c>
      <c r="Y154" s="24">
        <v>39013</v>
      </c>
      <c r="Z154" s="24">
        <v>40448</v>
      </c>
      <c r="AA154" s="24">
        <v>37441</v>
      </c>
      <c r="AB154" s="24">
        <v>36658</v>
      </c>
      <c r="AC154" s="24">
        <v>41957</v>
      </c>
      <c r="AD154" s="24">
        <v>43275</v>
      </c>
      <c r="AE154" s="24">
        <v>46208</v>
      </c>
      <c r="AF154" s="24">
        <v>45219</v>
      </c>
      <c r="AG154" s="24">
        <v>43292</v>
      </c>
      <c r="AH154" s="24">
        <v>42929</v>
      </c>
      <c r="AI154" s="24">
        <v>53111</v>
      </c>
      <c r="AJ154" s="24">
        <v>56236</v>
      </c>
      <c r="AK154" s="24">
        <v>55299</v>
      </c>
      <c r="AL154" s="24">
        <v>59485</v>
      </c>
      <c r="AM154" s="24">
        <v>31015</v>
      </c>
    </row>
    <row r="155" spans="1:41" ht="28.5" customHeight="1">
      <c r="A155" s="36"/>
      <c r="B155" s="208"/>
      <c r="C155" s="24"/>
      <c r="D155" s="24"/>
      <c r="E155" s="24"/>
      <c r="F155" s="24"/>
      <c r="G155" s="24"/>
      <c r="H155" s="24"/>
      <c r="I155" s="24"/>
      <c r="J155" s="24"/>
      <c r="K155" s="24"/>
      <c r="L155" s="24"/>
      <c r="M155" s="24"/>
      <c r="N155" s="24"/>
      <c r="O155" s="21" t="s">
        <v>675</v>
      </c>
      <c r="P155" s="197" t="s">
        <v>676</v>
      </c>
      <c r="Q155" s="24"/>
      <c r="R155" s="24"/>
      <c r="S155" s="24"/>
      <c r="T155" s="24"/>
      <c r="U155" s="24"/>
      <c r="V155" s="24"/>
      <c r="W155" s="24"/>
      <c r="X155" s="24"/>
      <c r="Y155" s="24"/>
      <c r="Z155" s="24"/>
      <c r="AA155" s="24"/>
      <c r="AB155" s="24"/>
      <c r="AC155" s="24"/>
      <c r="AD155" s="24"/>
      <c r="AE155" s="24"/>
      <c r="AF155" s="24"/>
      <c r="AG155" s="24">
        <v>7</v>
      </c>
      <c r="AH155" s="24">
        <v>2043</v>
      </c>
      <c r="AI155" s="24">
        <v>2931</v>
      </c>
      <c r="AJ155" s="24">
        <v>2931</v>
      </c>
      <c r="AK155" s="24">
        <v>2867</v>
      </c>
      <c r="AL155" s="112">
        <v>2868</v>
      </c>
      <c r="AM155" s="112">
        <v>2962</v>
      </c>
    </row>
    <row r="156" spans="1:41" ht="25.5">
      <c r="A156" s="36"/>
      <c r="B156" s="208"/>
      <c r="C156" s="24"/>
      <c r="D156" s="24"/>
      <c r="E156" s="24"/>
      <c r="F156" s="24"/>
      <c r="G156" s="24"/>
      <c r="H156" s="24"/>
      <c r="I156" s="24"/>
      <c r="J156" s="24"/>
      <c r="K156" s="24"/>
      <c r="L156" s="24"/>
      <c r="M156" s="24"/>
      <c r="N156" s="24"/>
      <c r="O156" s="21" t="s">
        <v>523</v>
      </c>
      <c r="P156" s="197" t="s">
        <v>524</v>
      </c>
      <c r="Q156" s="24"/>
      <c r="R156" s="24"/>
      <c r="S156" s="24"/>
      <c r="T156" s="24"/>
      <c r="U156" s="24"/>
      <c r="V156" s="24"/>
      <c r="W156" s="24"/>
      <c r="X156" s="24">
        <v>24</v>
      </c>
      <c r="Y156" s="24">
        <v>19</v>
      </c>
      <c r="Z156" s="24"/>
      <c r="AA156" s="24">
        <v>5</v>
      </c>
      <c r="AB156" s="24"/>
      <c r="AC156" s="24"/>
      <c r="AD156" s="24"/>
      <c r="AE156" s="24"/>
      <c r="AF156" s="24">
        <v>18</v>
      </c>
      <c r="AG156" s="24">
        <v>46</v>
      </c>
      <c r="AH156" s="24">
        <v>139</v>
      </c>
      <c r="AI156" s="24">
        <v>85</v>
      </c>
      <c r="AJ156" s="24">
        <v>4</v>
      </c>
      <c r="AK156" s="24"/>
      <c r="AL156" s="24">
        <v>67</v>
      </c>
      <c r="AM156" s="24"/>
    </row>
    <row r="157" spans="1:41" ht="25.5">
      <c r="A157" s="36" t="s">
        <v>90</v>
      </c>
      <c r="B157" s="208" t="s">
        <v>91</v>
      </c>
      <c r="C157" s="24">
        <v>48147</v>
      </c>
      <c r="D157" s="24">
        <v>55326</v>
      </c>
      <c r="E157" s="24">
        <v>53336</v>
      </c>
      <c r="F157" s="24">
        <v>53723</v>
      </c>
      <c r="G157" s="24">
        <v>50867</v>
      </c>
      <c r="H157" s="24">
        <v>52473</v>
      </c>
      <c r="I157" s="24">
        <v>50428</v>
      </c>
      <c r="J157" s="24">
        <v>53001</v>
      </c>
      <c r="K157" s="24">
        <v>59118</v>
      </c>
      <c r="L157" s="24">
        <v>62321</v>
      </c>
      <c r="M157" s="24">
        <v>65502</v>
      </c>
      <c r="N157" s="24">
        <v>74456</v>
      </c>
      <c r="O157" s="21" t="s">
        <v>490</v>
      </c>
      <c r="P157" s="197" t="s">
        <v>491</v>
      </c>
      <c r="Q157" s="24">
        <v>75205</v>
      </c>
      <c r="R157" s="24">
        <v>74923</v>
      </c>
      <c r="S157" s="24">
        <v>81029</v>
      </c>
      <c r="T157" s="24">
        <v>83829</v>
      </c>
      <c r="U157" s="24"/>
      <c r="V157" s="24"/>
      <c r="W157" s="24"/>
      <c r="X157" s="24"/>
      <c r="Y157" s="24"/>
      <c r="Z157" s="24"/>
      <c r="AA157" s="24"/>
      <c r="AB157" s="24"/>
      <c r="AC157" s="24"/>
      <c r="AD157" s="24"/>
      <c r="AE157" s="24"/>
      <c r="AF157" s="24"/>
      <c r="AG157" s="24"/>
      <c r="AH157" s="24"/>
      <c r="AI157" s="24"/>
      <c r="AJ157" s="24"/>
      <c r="AK157" s="24"/>
      <c r="AL157" s="24"/>
      <c r="AM157" s="24"/>
    </row>
    <row r="158" spans="1:41" ht="25.5">
      <c r="A158" s="22" t="s">
        <v>438</v>
      </c>
      <c r="B158" s="204" t="s">
        <v>439</v>
      </c>
      <c r="C158" s="24"/>
      <c r="D158" s="24"/>
      <c r="E158" s="24"/>
      <c r="F158" s="24"/>
      <c r="G158" s="24"/>
      <c r="H158" s="24"/>
      <c r="I158" s="24"/>
      <c r="J158" s="24"/>
      <c r="K158" s="24"/>
      <c r="L158" s="24"/>
      <c r="M158" s="24"/>
      <c r="N158" s="24"/>
      <c r="O158" s="248"/>
      <c r="P158" s="357"/>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row>
    <row r="159" spans="1:41" ht="25.5">
      <c r="A159" s="22" t="s">
        <v>440</v>
      </c>
      <c r="B159" s="204" t="s">
        <v>441</v>
      </c>
      <c r="C159" s="24"/>
      <c r="D159" s="24"/>
      <c r="E159" s="24"/>
      <c r="F159" s="24"/>
      <c r="G159" s="24"/>
      <c r="H159" s="24"/>
      <c r="I159" s="24"/>
      <c r="J159" s="24"/>
      <c r="K159" s="24"/>
      <c r="L159" s="24"/>
      <c r="M159" s="24"/>
      <c r="N159" s="24"/>
      <c r="O159" s="248"/>
      <c r="P159" s="357"/>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row>
    <row r="160" spans="1:41">
      <c r="A160" s="241"/>
      <c r="B160" s="242"/>
      <c r="C160" s="243">
        <v>425840</v>
      </c>
      <c r="D160" s="243">
        <v>438336</v>
      </c>
      <c r="E160" s="243">
        <v>476437</v>
      </c>
      <c r="F160" s="243">
        <v>454484</v>
      </c>
      <c r="G160" s="243">
        <v>402617</v>
      </c>
      <c r="H160" s="243">
        <v>498964</v>
      </c>
      <c r="I160" s="243">
        <v>565122</v>
      </c>
      <c r="J160" s="243">
        <v>603055</v>
      </c>
      <c r="K160" s="243">
        <v>622538</v>
      </c>
      <c r="L160" s="243">
        <v>648069</v>
      </c>
      <c r="M160" s="243">
        <v>659021</v>
      </c>
      <c r="N160" s="243">
        <v>654935</v>
      </c>
      <c r="O160" s="249"/>
      <c r="P160" s="358"/>
      <c r="Q160" s="243">
        <v>652353</v>
      </c>
      <c r="R160" s="243">
        <v>665207</v>
      </c>
      <c r="S160" s="243">
        <v>693817</v>
      </c>
      <c r="T160" s="243">
        <v>653841</v>
      </c>
      <c r="U160" s="243">
        <v>635030</v>
      </c>
      <c r="V160" s="243">
        <v>713312</v>
      </c>
      <c r="W160" s="243">
        <v>705126</v>
      </c>
      <c r="X160" s="243">
        <v>930361</v>
      </c>
      <c r="Y160" s="243">
        <v>1035086</v>
      </c>
      <c r="Z160" s="243">
        <v>1059509</v>
      </c>
      <c r="AA160" s="243">
        <v>1053372</v>
      </c>
      <c r="AB160" s="243">
        <v>1040116</v>
      </c>
      <c r="AC160" s="243">
        <v>1019957.25</v>
      </c>
      <c r="AD160" s="243">
        <v>912189.55</v>
      </c>
      <c r="AE160" s="243">
        <v>825402.2</v>
      </c>
      <c r="AF160" s="243">
        <v>815790.70000000019</v>
      </c>
      <c r="AG160" s="243">
        <v>800608</v>
      </c>
      <c r="AH160" s="243">
        <v>812433</v>
      </c>
      <c r="AI160" s="243">
        <v>842538</v>
      </c>
      <c r="AJ160" s="243">
        <v>965235</v>
      </c>
      <c r="AK160" s="243">
        <v>1266075</v>
      </c>
      <c r="AL160" s="243">
        <v>1776129</v>
      </c>
      <c r="AM160" s="243">
        <v>1103035</v>
      </c>
    </row>
    <row r="161" spans="1:41">
      <c r="A161" s="32" t="s">
        <v>92</v>
      </c>
      <c r="B161" s="207" t="s">
        <v>15</v>
      </c>
      <c r="C161" s="24"/>
      <c r="D161" s="24"/>
      <c r="E161" s="24"/>
      <c r="F161" s="24"/>
      <c r="G161" s="24"/>
      <c r="H161" s="24"/>
      <c r="I161" s="24"/>
      <c r="J161" s="24"/>
      <c r="K161" s="24"/>
      <c r="L161" s="24"/>
      <c r="M161" s="24"/>
      <c r="N161" s="24"/>
      <c r="O161" s="32" t="s">
        <v>576</v>
      </c>
      <c r="P161" s="207" t="s">
        <v>577</v>
      </c>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row>
    <row r="162" spans="1:41">
      <c r="A162" s="22" t="s">
        <v>93</v>
      </c>
      <c r="B162" s="204" t="s">
        <v>94</v>
      </c>
      <c r="C162" s="24">
        <v>-14957</v>
      </c>
      <c r="D162" s="24">
        <v>-14722</v>
      </c>
      <c r="E162" s="24">
        <v>-16406</v>
      </c>
      <c r="F162" s="24">
        <v>-13324</v>
      </c>
      <c r="G162" s="24">
        <v>-8089</v>
      </c>
      <c r="H162" s="24">
        <v>-14787</v>
      </c>
      <c r="I162" s="24">
        <v>-15462</v>
      </c>
      <c r="J162" s="24">
        <v>-27771</v>
      </c>
      <c r="K162" s="24">
        <v>-31924</v>
      </c>
      <c r="L162" s="24">
        <v>-22996</v>
      </c>
      <c r="M162" s="24">
        <v>-28265</v>
      </c>
      <c r="N162" s="24">
        <v>-22244</v>
      </c>
      <c r="O162" s="21" t="s">
        <v>93</v>
      </c>
      <c r="P162" s="197" t="s">
        <v>94</v>
      </c>
      <c r="Q162" s="24">
        <v>-23129</v>
      </c>
      <c r="R162" s="24">
        <v>-21278</v>
      </c>
      <c r="S162" s="24">
        <v>-25281</v>
      </c>
      <c r="T162" s="24">
        <v>-9327</v>
      </c>
      <c r="U162" s="24">
        <v>-20301</v>
      </c>
      <c r="V162" s="24">
        <v>-22702</v>
      </c>
      <c r="W162" s="24">
        <v>-25743</v>
      </c>
      <c r="X162" s="24">
        <v>-35759.120980000007</v>
      </c>
      <c r="Y162" s="24">
        <v>-23016.703520000003</v>
      </c>
      <c r="Z162" s="24">
        <v>-25975.179109999997</v>
      </c>
      <c r="AA162" s="24">
        <v>-26713.543830000002</v>
      </c>
      <c r="AB162" s="24">
        <v>-27328.573539999998</v>
      </c>
      <c r="AC162" s="24">
        <v>-28165</v>
      </c>
      <c r="AD162" s="24">
        <v>-20376</v>
      </c>
      <c r="AE162" s="24">
        <v>-16369</v>
      </c>
      <c r="AF162" s="24">
        <v>-24925</v>
      </c>
      <c r="AG162" s="24">
        <v>-28389</v>
      </c>
      <c r="AH162" s="24">
        <v>-28149</v>
      </c>
      <c r="AI162" s="24">
        <v>-29459</v>
      </c>
      <c r="AJ162" s="24">
        <v>-40760</v>
      </c>
      <c r="AK162" s="24">
        <v>-72843</v>
      </c>
      <c r="AL162" s="24">
        <v>-112212</v>
      </c>
      <c r="AM162" s="24">
        <v>-158715</v>
      </c>
    </row>
    <row r="163" spans="1:41" ht="25.5">
      <c r="A163" s="22" t="s">
        <v>95</v>
      </c>
      <c r="B163" s="204" t="s">
        <v>96</v>
      </c>
      <c r="C163" s="24">
        <v>-9699</v>
      </c>
      <c r="D163" s="24">
        <v>-7940</v>
      </c>
      <c r="E163" s="24">
        <v>-7703</v>
      </c>
      <c r="F163" s="24">
        <v>-6927</v>
      </c>
      <c r="G163" s="24">
        <v>-6165</v>
      </c>
      <c r="H163" s="24">
        <v>-3810</v>
      </c>
      <c r="I163" s="24">
        <v>-3392</v>
      </c>
      <c r="J163" s="24">
        <v>-3571</v>
      </c>
      <c r="K163" s="24">
        <v>-3489</v>
      </c>
      <c r="L163" s="24">
        <v>-3132</v>
      </c>
      <c r="M163" s="24">
        <v>-3017</v>
      </c>
      <c r="N163" s="24">
        <v>-3143</v>
      </c>
      <c r="O163" s="21" t="s">
        <v>95</v>
      </c>
      <c r="P163" s="197" t="s">
        <v>96</v>
      </c>
      <c r="Q163" s="24">
        <v>-2959</v>
      </c>
      <c r="R163" s="24">
        <v>-2960</v>
      </c>
      <c r="S163" s="24">
        <v>-2930</v>
      </c>
      <c r="T163" s="24">
        <v>-5194</v>
      </c>
      <c r="U163" s="24">
        <v>-19865</v>
      </c>
      <c r="V163" s="24">
        <v>-15671</v>
      </c>
      <c r="W163" s="24">
        <v>-20797</v>
      </c>
      <c r="X163" s="24">
        <v>-19834</v>
      </c>
      <c r="Y163" s="24">
        <v>-19485</v>
      </c>
      <c r="Z163" s="24">
        <v>-19440</v>
      </c>
      <c r="AA163" s="24">
        <v>-19762</v>
      </c>
      <c r="AB163" s="24">
        <v>-19324</v>
      </c>
      <c r="AC163" s="24">
        <v>-18312</v>
      </c>
      <c r="AD163" s="24">
        <v>-15616</v>
      </c>
      <c r="AE163" s="24">
        <v>-13412</v>
      </c>
      <c r="AF163" s="24">
        <v>-1951</v>
      </c>
      <c r="AG163" s="24">
        <v>-8984</v>
      </c>
      <c r="AH163" s="24">
        <v>-5390</v>
      </c>
      <c r="AI163" s="24">
        <v>-7255</v>
      </c>
      <c r="AJ163" s="24">
        <v>-6168</v>
      </c>
      <c r="AK163" s="24">
        <v>-3556</v>
      </c>
      <c r="AL163" s="24">
        <v>-5379</v>
      </c>
      <c r="AM163" s="24">
        <v>-5280</v>
      </c>
    </row>
    <row r="164" spans="1:41">
      <c r="A164" s="22" t="s">
        <v>97</v>
      </c>
      <c r="B164" s="204" t="s">
        <v>98</v>
      </c>
      <c r="C164" s="24">
        <v>-118048</v>
      </c>
      <c r="D164" s="24">
        <v>-126651</v>
      </c>
      <c r="E164" s="24">
        <v>-137567</v>
      </c>
      <c r="F164" s="24">
        <v>-146874</v>
      </c>
      <c r="G164" s="24">
        <v>-128566</v>
      </c>
      <c r="H164" s="24">
        <v>-141861</v>
      </c>
      <c r="I164" s="24">
        <v>-140545</v>
      </c>
      <c r="J164" s="24">
        <v>-133192</v>
      </c>
      <c r="K164" s="24">
        <v>-133138</v>
      </c>
      <c r="L164" s="24">
        <v>-139607</v>
      </c>
      <c r="M164" s="24">
        <v>-140151</v>
      </c>
      <c r="N164" s="24">
        <v>-147509</v>
      </c>
      <c r="O164" s="21" t="s">
        <v>97</v>
      </c>
      <c r="P164" s="197" t="s">
        <v>98</v>
      </c>
      <c r="Q164" s="24">
        <v>-145585</v>
      </c>
      <c r="R164" s="24">
        <v>-146637</v>
      </c>
      <c r="S164" s="24">
        <v>-138246</v>
      </c>
      <c r="T164" s="24">
        <v>-140454</v>
      </c>
      <c r="U164" s="24">
        <v>-120177</v>
      </c>
      <c r="V164" s="24">
        <v>-155333</v>
      </c>
      <c r="W164" s="24">
        <v>-127073</v>
      </c>
      <c r="X164" s="24">
        <v>-190674.87901999999</v>
      </c>
      <c r="Y164" s="24">
        <v>-183591.29647999999</v>
      </c>
      <c r="Z164" s="24">
        <v>-176753.82089</v>
      </c>
      <c r="AA164" s="24">
        <v>-172232.45617000002</v>
      </c>
      <c r="AB164" s="24">
        <v>-152654.42645999999</v>
      </c>
      <c r="AC164" s="24">
        <v>-122946.33</v>
      </c>
      <c r="AD164" s="24">
        <v>-81451.67</v>
      </c>
      <c r="AE164" s="24">
        <v>-34548</v>
      </c>
      <c r="AF164" s="24">
        <v>-22730</v>
      </c>
      <c r="AG164" s="24">
        <v>-13987</v>
      </c>
      <c r="AH164" s="24">
        <v>-14211</v>
      </c>
      <c r="AI164" s="24">
        <v>-7732</v>
      </c>
      <c r="AJ164" s="24">
        <v>-23898</v>
      </c>
      <c r="AK164" s="24">
        <v>-77087</v>
      </c>
      <c r="AL164" s="24">
        <v>-293200</v>
      </c>
      <c r="AM164" s="24">
        <v>-542078</v>
      </c>
      <c r="AN164" s="24"/>
      <c r="AO164" s="24"/>
    </row>
    <row r="165" spans="1:41">
      <c r="A165" s="36" t="s">
        <v>76</v>
      </c>
      <c r="B165" s="208" t="s">
        <v>77</v>
      </c>
      <c r="C165" s="24">
        <v>-25320</v>
      </c>
      <c r="D165" s="24">
        <v>-25697</v>
      </c>
      <c r="E165" s="24">
        <v>-28981</v>
      </c>
      <c r="F165" s="24">
        <v>-30404</v>
      </c>
      <c r="G165" s="24">
        <v>-19931</v>
      </c>
      <c r="H165" s="24">
        <v>-25597</v>
      </c>
      <c r="I165" s="24">
        <v>-33522</v>
      </c>
      <c r="J165" s="24">
        <v>-29718</v>
      </c>
      <c r="K165" s="24">
        <v>-33114</v>
      </c>
      <c r="L165" s="24">
        <v>-42750</v>
      </c>
      <c r="M165" s="24">
        <v>-37621</v>
      </c>
      <c r="N165" s="24">
        <v>-46818</v>
      </c>
      <c r="O165" s="21" t="s">
        <v>481</v>
      </c>
      <c r="P165" s="197" t="s">
        <v>564</v>
      </c>
      <c r="Q165" s="24">
        <v>-13829</v>
      </c>
      <c r="R165" s="24">
        <v>-14563</v>
      </c>
      <c r="S165" s="24">
        <v>-12165</v>
      </c>
      <c r="T165" s="24">
        <v>-3939</v>
      </c>
      <c r="U165" s="24">
        <v>-12340</v>
      </c>
      <c r="V165" s="24">
        <v>-7756</v>
      </c>
      <c r="W165" s="24">
        <v>-11851</v>
      </c>
      <c r="X165" s="24">
        <v>-21839</v>
      </c>
      <c r="Y165" s="24">
        <v>-12534</v>
      </c>
      <c r="Z165" s="24">
        <v>-11719</v>
      </c>
      <c r="AA165" s="24">
        <v>-11814</v>
      </c>
      <c r="AB165" s="24">
        <v>-9051</v>
      </c>
      <c r="AC165" s="24">
        <v>-6263</v>
      </c>
      <c r="AD165" s="24">
        <v>-3453</v>
      </c>
      <c r="AE165" s="24">
        <v>-2488</v>
      </c>
      <c r="AF165" s="24">
        <v>-5422</v>
      </c>
      <c r="AG165" s="24">
        <v>-1404</v>
      </c>
      <c r="AH165" s="24">
        <v>-4198</v>
      </c>
      <c r="AI165" s="24">
        <v>-1147</v>
      </c>
      <c r="AJ165" s="24">
        <v>-1648</v>
      </c>
      <c r="AK165" s="24">
        <v>-7710</v>
      </c>
      <c r="AL165" s="24">
        <v>-10751</v>
      </c>
      <c r="AM165" s="24">
        <v>-15682</v>
      </c>
    </row>
    <row r="166" spans="1:41">
      <c r="A166" s="36" t="s">
        <v>78</v>
      </c>
      <c r="B166" s="208" t="s">
        <v>79</v>
      </c>
      <c r="C166" s="24">
        <v>-79194</v>
      </c>
      <c r="D166" s="24">
        <v>-82983</v>
      </c>
      <c r="E166" s="24">
        <v>-85549</v>
      </c>
      <c r="F166" s="24">
        <v>-88857</v>
      </c>
      <c r="G166" s="24">
        <v>-86616</v>
      </c>
      <c r="H166" s="24">
        <v>-92018</v>
      </c>
      <c r="I166" s="24">
        <v>-83819</v>
      </c>
      <c r="J166" s="24">
        <v>-78381</v>
      </c>
      <c r="K166" s="24">
        <v>-76552</v>
      </c>
      <c r="L166" s="24">
        <v>-75753</v>
      </c>
      <c r="M166" s="24">
        <v>-80081</v>
      </c>
      <c r="N166" s="24">
        <v>-80962</v>
      </c>
      <c r="O166" s="21" t="s">
        <v>482</v>
      </c>
      <c r="P166" s="197" t="s">
        <v>563</v>
      </c>
      <c r="Q166" s="24">
        <v>-76420</v>
      </c>
      <c r="R166" s="24">
        <v>-73530</v>
      </c>
      <c r="S166" s="24">
        <v>-66483</v>
      </c>
      <c r="T166" s="24">
        <v>-72621</v>
      </c>
      <c r="U166" s="24">
        <v>-74938</v>
      </c>
      <c r="V166" s="24">
        <v>-72330</v>
      </c>
      <c r="W166" s="24">
        <v>-66094</v>
      </c>
      <c r="X166" s="24">
        <v>-98547</v>
      </c>
      <c r="Y166" s="24">
        <v>-112414</v>
      </c>
      <c r="Z166" s="24">
        <v>-110207</v>
      </c>
      <c r="AA166" s="24">
        <v>-107803</v>
      </c>
      <c r="AB166" s="24">
        <v>-89499</v>
      </c>
      <c r="AC166" s="24">
        <v>-74511</v>
      </c>
      <c r="AD166" s="24">
        <v>-61639</v>
      </c>
      <c r="AE166" s="24">
        <v>-28611</v>
      </c>
      <c r="AF166" s="24">
        <v>-14512</v>
      </c>
      <c r="AG166" s="24">
        <v>-11270</v>
      </c>
      <c r="AH166" s="24">
        <v>-8612</v>
      </c>
      <c r="AI166" s="24">
        <v>-5217</v>
      </c>
      <c r="AJ166" s="24">
        <v>-8920</v>
      </c>
      <c r="AK166" s="24">
        <v>-23907</v>
      </c>
      <c r="AL166" s="24">
        <v>-107404</v>
      </c>
      <c r="AM166" s="24">
        <v>-270902</v>
      </c>
    </row>
    <row r="167" spans="1:41">
      <c r="A167" s="36" t="s">
        <v>80</v>
      </c>
      <c r="B167" s="208" t="s">
        <v>81</v>
      </c>
      <c r="C167" s="24">
        <v>-3212</v>
      </c>
      <c r="D167" s="24">
        <v>-3941</v>
      </c>
      <c r="E167" s="24">
        <v>-3447</v>
      </c>
      <c r="F167" s="24">
        <v>-4367</v>
      </c>
      <c r="G167" s="24">
        <v>-2669</v>
      </c>
      <c r="H167" s="24">
        <v>-3284</v>
      </c>
      <c r="I167" s="24">
        <v>-3707</v>
      </c>
      <c r="J167" s="24">
        <v>-4551</v>
      </c>
      <c r="K167" s="24">
        <v>-4301</v>
      </c>
      <c r="L167" s="24">
        <v>-4274</v>
      </c>
      <c r="M167" s="24">
        <v>-5156</v>
      </c>
      <c r="N167" s="24">
        <v>-4557</v>
      </c>
      <c r="O167" s="21" t="s">
        <v>483</v>
      </c>
      <c r="P167" s="197" t="s">
        <v>562</v>
      </c>
      <c r="Q167" s="24">
        <v>-50917</v>
      </c>
      <c r="R167" s="24">
        <v>-52523</v>
      </c>
      <c r="S167" s="24">
        <v>-53321</v>
      </c>
      <c r="T167" s="24">
        <v>-58977</v>
      </c>
      <c r="U167" s="24">
        <v>-28541</v>
      </c>
      <c r="V167" s="24">
        <v>-69002</v>
      </c>
      <c r="W167" s="24">
        <v>-44590</v>
      </c>
      <c r="X167" s="24">
        <v>-65429.879019999993</v>
      </c>
      <c r="Y167" s="24">
        <v>-55409.296479999997</v>
      </c>
      <c r="Z167" s="24">
        <v>-50950.820889999995</v>
      </c>
      <c r="AA167" s="24">
        <v>-49195.456170000019</v>
      </c>
      <c r="AB167" s="24">
        <v>-49222.426459999988</v>
      </c>
      <c r="AC167" s="24">
        <v>-38838</v>
      </c>
      <c r="AD167" s="24">
        <v>-15311</v>
      </c>
      <c r="AE167" s="24">
        <v>-3245</v>
      </c>
      <c r="AF167" s="24">
        <v>-2725</v>
      </c>
      <c r="AG167" s="24">
        <v>-1261</v>
      </c>
      <c r="AH167" s="24">
        <v>-1359</v>
      </c>
      <c r="AI167" s="24">
        <v>-1317</v>
      </c>
      <c r="AJ167" s="24">
        <v>-12280</v>
      </c>
      <c r="AK167" s="24">
        <v>-41113</v>
      </c>
      <c r="AL167" s="24">
        <v>-144618</v>
      </c>
      <c r="AM167" s="24">
        <v>-221656</v>
      </c>
      <c r="AN167" s="24"/>
      <c r="AO167" s="24"/>
    </row>
    <row r="168" spans="1:41">
      <c r="A168" s="36" t="s">
        <v>82</v>
      </c>
      <c r="B168" s="208" t="s">
        <v>83</v>
      </c>
      <c r="C168" s="24">
        <v>-10322</v>
      </c>
      <c r="D168" s="24">
        <v>-14030</v>
      </c>
      <c r="E168" s="24">
        <v>-19590</v>
      </c>
      <c r="F168" s="24">
        <v>-23246</v>
      </c>
      <c r="G168" s="24">
        <v>-19350</v>
      </c>
      <c r="H168" s="24">
        <v>-20962</v>
      </c>
      <c r="I168" s="24">
        <v>-19497</v>
      </c>
      <c r="J168" s="24">
        <v>-20542</v>
      </c>
      <c r="K168" s="24">
        <v>-19171</v>
      </c>
      <c r="L168" s="24">
        <v>-16830</v>
      </c>
      <c r="M168" s="24">
        <v>-17293</v>
      </c>
      <c r="N168" s="24">
        <v>-15172</v>
      </c>
      <c r="O168" s="237" t="s">
        <v>484</v>
      </c>
      <c r="P168" s="356" t="s">
        <v>485</v>
      </c>
      <c r="Q168" s="24">
        <v>-1678</v>
      </c>
      <c r="R168" s="24">
        <v>-1675</v>
      </c>
      <c r="S168" s="24">
        <v>-1648</v>
      </c>
      <c r="T168" s="24">
        <v>-1517</v>
      </c>
      <c r="U168" s="24">
        <v>-1356</v>
      </c>
      <c r="V168" s="24">
        <v>-1342</v>
      </c>
      <c r="W168" s="24">
        <v>-1295</v>
      </c>
      <c r="X168" s="24">
        <v>-1253</v>
      </c>
      <c r="Y168" s="24">
        <v>-1248</v>
      </c>
      <c r="Z168" s="24">
        <v>-1129</v>
      </c>
      <c r="AA168" s="24">
        <v>-1066</v>
      </c>
      <c r="AB168" s="24">
        <v>-855</v>
      </c>
      <c r="AC168" s="24">
        <v>-799</v>
      </c>
      <c r="AD168" s="24">
        <v>-472</v>
      </c>
      <c r="AE168" s="24">
        <v>-94</v>
      </c>
      <c r="AF168" s="24">
        <v>-64</v>
      </c>
      <c r="AG168" s="24">
        <v>-33</v>
      </c>
      <c r="AH168" s="24">
        <v>-28</v>
      </c>
      <c r="AI168" s="24">
        <v>-23</v>
      </c>
      <c r="AJ168" s="24">
        <v>-25</v>
      </c>
      <c r="AK168" s="24">
        <v>-48</v>
      </c>
      <c r="AL168" s="24">
        <v>-833</v>
      </c>
      <c r="AM168" s="24">
        <v>-2643</v>
      </c>
    </row>
    <row r="169" spans="1:41">
      <c r="A169" s="21" t="s">
        <v>384</v>
      </c>
      <c r="B169" s="204" t="s">
        <v>385</v>
      </c>
      <c r="C169" s="24"/>
      <c r="D169" s="24"/>
      <c r="E169" s="24"/>
      <c r="F169" s="24"/>
      <c r="G169" s="24"/>
      <c r="H169" s="24">
        <v>-1</v>
      </c>
      <c r="I169" s="24">
        <v>1</v>
      </c>
      <c r="J169" s="24">
        <v>-12207</v>
      </c>
      <c r="K169" s="24">
        <v>-18509</v>
      </c>
      <c r="L169" s="24">
        <v>-21756</v>
      </c>
      <c r="M169" s="24">
        <v>-20516</v>
      </c>
      <c r="N169" s="24">
        <v>-19015</v>
      </c>
      <c r="O169" s="21" t="s">
        <v>486</v>
      </c>
      <c r="P169" s="197" t="s">
        <v>487</v>
      </c>
      <c r="Q169" s="24">
        <v>-4419</v>
      </c>
      <c r="R169" s="24">
        <v>-6021</v>
      </c>
      <c r="S169" s="24">
        <v>-6277</v>
      </c>
      <c r="T169" s="24">
        <v>-4917</v>
      </c>
      <c r="U169" s="24">
        <v>-4358</v>
      </c>
      <c r="V169" s="24">
        <v>-6245</v>
      </c>
      <c r="W169" s="24">
        <v>-4538</v>
      </c>
      <c r="X169" s="24">
        <v>-4859</v>
      </c>
      <c r="Y169" s="24">
        <v>-3234</v>
      </c>
      <c r="Z169" s="24">
        <v>-3877</v>
      </c>
      <c r="AA169" s="24">
        <v>-3420</v>
      </c>
      <c r="AB169" s="24">
        <v>-4882</v>
      </c>
      <c r="AC169" s="24">
        <v>-3334</v>
      </c>
      <c r="AD169" s="24">
        <v>-1049</v>
      </c>
      <c r="AE169" s="24">
        <v>-204</v>
      </c>
      <c r="AF169" s="24">
        <v>-71</v>
      </c>
      <c r="AG169" s="24">
        <v>-52</v>
      </c>
      <c r="AH169" s="24">
        <v>-42</v>
      </c>
      <c r="AI169" s="24">
        <v>-51</v>
      </c>
      <c r="AJ169" s="24">
        <v>-1050</v>
      </c>
      <c r="AK169" s="24">
        <v>-4357</v>
      </c>
      <c r="AL169" s="24">
        <v>-30427</v>
      </c>
      <c r="AM169" s="24">
        <v>-33838</v>
      </c>
    </row>
    <row r="170" spans="1:41">
      <c r="A170" s="21"/>
      <c r="B170" s="204"/>
      <c r="C170" s="24"/>
      <c r="D170" s="24"/>
      <c r="E170" s="24"/>
      <c r="F170" s="24"/>
      <c r="G170" s="24"/>
      <c r="H170" s="24"/>
      <c r="I170" s="24"/>
      <c r="J170" s="24"/>
      <c r="K170" s="24"/>
      <c r="L170" s="24"/>
      <c r="M170" s="24"/>
      <c r="N170" s="24"/>
      <c r="O170" s="21" t="s">
        <v>539</v>
      </c>
      <c r="P170" s="197" t="s">
        <v>540</v>
      </c>
      <c r="Q170" s="24"/>
      <c r="R170" s="24"/>
      <c r="S170" s="24"/>
      <c r="T170" s="24"/>
      <c r="U170" s="24"/>
      <c r="V170" s="24"/>
      <c r="W170" s="24"/>
      <c r="X170" s="24"/>
      <c r="Y170" s="24">
        <v>-2262</v>
      </c>
      <c r="Z170" s="24">
        <v>-2005</v>
      </c>
      <c r="AA170" s="24">
        <v>-2148</v>
      </c>
      <c r="AB170" s="24">
        <v>-2289</v>
      </c>
      <c r="AC170" s="24">
        <v>-2064</v>
      </c>
      <c r="AD170" s="24">
        <v>-1541</v>
      </c>
      <c r="AE170" s="24">
        <v>-1573</v>
      </c>
      <c r="AF170" s="24">
        <v>-1516</v>
      </c>
      <c r="AG170" s="24">
        <v>-1196</v>
      </c>
      <c r="AH170" s="24">
        <v>-950</v>
      </c>
      <c r="AI170" s="24">
        <v>-1250</v>
      </c>
      <c r="AJ170" s="24">
        <v>-1155</v>
      </c>
      <c r="AK170" s="24">
        <v>-2233</v>
      </c>
      <c r="AL170" s="24">
        <v>-3903</v>
      </c>
      <c r="AM170" s="24">
        <v>-4684</v>
      </c>
    </row>
    <row r="171" spans="1:41" ht="25.5">
      <c r="A171" s="22" t="s">
        <v>99</v>
      </c>
      <c r="B171" s="204" t="s">
        <v>100</v>
      </c>
      <c r="C171" s="24">
        <v>-12556</v>
      </c>
      <c r="D171" s="24">
        <v>-12778</v>
      </c>
      <c r="E171" s="24">
        <v>-18699</v>
      </c>
      <c r="F171" s="24">
        <v>-11962</v>
      </c>
      <c r="G171" s="24">
        <v>-6111</v>
      </c>
      <c r="H171" s="24">
        <v>-1470</v>
      </c>
      <c r="I171" s="24">
        <v>-57</v>
      </c>
      <c r="J171" s="24">
        <v>-55</v>
      </c>
      <c r="K171" s="24">
        <v>-57</v>
      </c>
      <c r="L171" s="24">
        <v>-60</v>
      </c>
      <c r="M171" s="24">
        <v>117</v>
      </c>
      <c r="N171" s="24"/>
      <c r="O171" s="21" t="s">
        <v>492</v>
      </c>
      <c r="P171" s="197" t="s">
        <v>437</v>
      </c>
      <c r="Q171" s="24">
        <v>-13865</v>
      </c>
      <c r="R171" s="24">
        <v>-12857</v>
      </c>
      <c r="S171" s="24">
        <v>-23577</v>
      </c>
      <c r="T171" s="24">
        <v>-23078</v>
      </c>
      <c r="U171" s="24">
        <v>-23112</v>
      </c>
      <c r="V171" s="24">
        <v>-22422</v>
      </c>
      <c r="W171" s="24">
        <v>-20266</v>
      </c>
      <c r="X171" s="24">
        <v>-27792</v>
      </c>
      <c r="Y171" s="24">
        <v>-30558</v>
      </c>
      <c r="Z171" s="24">
        <v>-31653</v>
      </c>
      <c r="AA171" s="24">
        <v>-28613</v>
      </c>
      <c r="AB171" s="24">
        <v>-27939</v>
      </c>
      <c r="AC171" s="24">
        <v>-32802</v>
      </c>
      <c r="AD171" s="24">
        <v>-28859</v>
      </c>
      <c r="AE171" s="24">
        <v>-20589</v>
      </c>
      <c r="AF171" s="24">
        <v>-17288</v>
      </c>
      <c r="AG171" s="24">
        <v>-13386</v>
      </c>
      <c r="AH171" s="24">
        <v>-2256</v>
      </c>
      <c r="AI171" s="24">
        <v>-12096</v>
      </c>
      <c r="AJ171" s="24">
        <v>-25293</v>
      </c>
      <c r="AK171" s="24">
        <v>-95120</v>
      </c>
      <c r="AL171" s="24">
        <v>-197985</v>
      </c>
      <c r="AM171" s="24">
        <v>-242822</v>
      </c>
    </row>
    <row r="172" spans="1:41" ht="30.2" customHeight="1">
      <c r="A172" s="22"/>
      <c r="B172" s="204"/>
      <c r="C172" s="24"/>
      <c r="D172" s="24"/>
      <c r="E172" s="24"/>
      <c r="F172" s="24"/>
      <c r="G172" s="24"/>
      <c r="H172" s="24"/>
      <c r="I172" s="24"/>
      <c r="J172" s="24"/>
      <c r="K172" s="24"/>
      <c r="L172" s="24"/>
      <c r="M172" s="24"/>
      <c r="N172" s="24"/>
      <c r="O172" s="21" t="s">
        <v>675</v>
      </c>
      <c r="P172" s="197" t="s">
        <v>676</v>
      </c>
      <c r="Q172" s="24"/>
      <c r="R172" s="24"/>
      <c r="S172" s="24"/>
      <c r="T172" s="24"/>
      <c r="U172" s="24"/>
      <c r="V172" s="24"/>
      <c r="W172" s="24"/>
      <c r="X172" s="24"/>
      <c r="Y172" s="24"/>
      <c r="Z172" s="24"/>
      <c r="AA172" s="24"/>
      <c r="AB172" s="24"/>
      <c r="AC172" s="24"/>
      <c r="AD172" s="24"/>
      <c r="AE172" s="24"/>
      <c r="AF172" s="24"/>
      <c r="AG172" s="24">
        <v>-1</v>
      </c>
      <c r="AH172" s="24">
        <v>-331</v>
      </c>
      <c r="AI172" s="24">
        <v>-394</v>
      </c>
      <c r="AJ172" s="24">
        <v>-1541</v>
      </c>
      <c r="AK172" s="24">
        <v>-3175</v>
      </c>
      <c r="AL172" s="112">
        <v>-6149</v>
      </c>
      <c r="AM172" s="112">
        <v>-10555</v>
      </c>
    </row>
    <row r="173" spans="1:41" ht="25.5">
      <c r="B173" s="251"/>
      <c r="O173" s="21" t="s">
        <v>99</v>
      </c>
      <c r="P173" s="197" t="s">
        <v>100</v>
      </c>
      <c r="Q173" s="24"/>
      <c r="R173" s="24"/>
      <c r="S173" s="24"/>
      <c r="T173" s="24">
        <v>-1117</v>
      </c>
      <c r="U173" s="24">
        <v>-1663</v>
      </c>
      <c r="V173" s="24">
        <v>-1606</v>
      </c>
      <c r="W173" s="24">
        <v>-3658</v>
      </c>
      <c r="X173" s="24">
        <v>-2529</v>
      </c>
      <c r="Y173" s="24">
        <v>-5731</v>
      </c>
      <c r="Z173" s="24">
        <v>-8985</v>
      </c>
      <c r="AA173" s="24">
        <v>-5595</v>
      </c>
      <c r="AB173" s="24">
        <v>-5269</v>
      </c>
      <c r="AC173" s="24">
        <v>-5176</v>
      </c>
      <c r="AD173" s="24">
        <v>-1065</v>
      </c>
      <c r="AE173" s="24"/>
      <c r="AF173" s="24">
        <v>5</v>
      </c>
      <c r="AG173" s="24">
        <v>-11</v>
      </c>
      <c r="AH173" s="24">
        <v>-10</v>
      </c>
      <c r="AI173" s="24">
        <v>-5</v>
      </c>
      <c r="AJ173" s="24">
        <v>-1030</v>
      </c>
      <c r="AK173" s="24">
        <v>-8455</v>
      </c>
      <c r="AL173" s="24">
        <v>-7366</v>
      </c>
      <c r="AM173" s="24">
        <v>-10893</v>
      </c>
    </row>
    <row r="174" spans="1:41">
      <c r="B174" s="251"/>
      <c r="O174" s="21" t="s">
        <v>677</v>
      </c>
      <c r="P174" s="197" t="s">
        <v>678</v>
      </c>
      <c r="AA174" s="24"/>
      <c r="AB174" s="24"/>
      <c r="AC174" s="24"/>
      <c r="AD174" s="24"/>
      <c r="AE174" s="24"/>
      <c r="AF174" s="24"/>
      <c r="AG174" s="24">
        <v>-1524</v>
      </c>
      <c r="AH174" s="24">
        <v>-2538</v>
      </c>
      <c r="AI174" s="24">
        <v>636</v>
      </c>
      <c r="AJ174" s="24">
        <v>-1159</v>
      </c>
      <c r="AK174" s="24">
        <v>-662</v>
      </c>
      <c r="AL174" s="112">
        <v>-509</v>
      </c>
      <c r="AM174" s="112">
        <v>-4304</v>
      </c>
    </row>
    <row r="175" spans="1:41">
      <c r="B175" s="251"/>
      <c r="O175" s="303"/>
      <c r="P175" s="197"/>
    </row>
    <row r="176" spans="1:41" ht="15" thickBot="1">
      <c r="A176" s="241"/>
      <c r="B176" s="242"/>
      <c r="C176" s="243">
        <v>-155260</v>
      </c>
      <c r="D176" s="243">
        <v>-162091</v>
      </c>
      <c r="E176" s="243">
        <v>-180375</v>
      </c>
      <c r="F176" s="243">
        <v>-179087</v>
      </c>
      <c r="G176" s="243">
        <v>-148931</v>
      </c>
      <c r="H176" s="243">
        <v>-161929</v>
      </c>
      <c r="I176" s="243">
        <v>-159455</v>
      </c>
      <c r="J176" s="243">
        <v>-176796</v>
      </c>
      <c r="K176" s="243">
        <v>-187117</v>
      </c>
      <c r="L176" s="243">
        <v>-187551</v>
      </c>
      <c r="M176" s="243">
        <v>-191832</v>
      </c>
      <c r="N176" s="243">
        <v>-191911</v>
      </c>
      <c r="O176" s="249"/>
      <c r="P176" s="359"/>
      <c r="Q176" s="243">
        <v>-185538</v>
      </c>
      <c r="R176" s="243">
        <v>-183732</v>
      </c>
      <c r="S176" s="243">
        <v>-190034</v>
      </c>
      <c r="T176" s="243">
        <v>-179170</v>
      </c>
      <c r="U176" s="243">
        <v>-185118</v>
      </c>
      <c r="V176" s="243">
        <v>-217734</v>
      </c>
      <c r="W176" s="243">
        <v>-197537</v>
      </c>
      <c r="X176" s="243">
        <v>-276589</v>
      </c>
      <c r="Y176" s="243">
        <v>-264644</v>
      </c>
      <c r="Z176" s="243">
        <v>-264812</v>
      </c>
      <c r="AA176" s="243">
        <v>-255064</v>
      </c>
      <c r="AB176" s="243">
        <v>-234804</v>
      </c>
      <c r="AC176" s="243">
        <v>-209465.01247000002</v>
      </c>
      <c r="AD176" s="243">
        <v>-148908.98752999998</v>
      </c>
      <c r="AE176" s="243">
        <v>-86491</v>
      </c>
      <c r="AF176" s="243">
        <v>-68405</v>
      </c>
      <c r="AG176" s="243">
        <v>-67478</v>
      </c>
      <c r="AH176" s="243">
        <v>-53835</v>
      </c>
      <c r="AI176" s="243">
        <v>-57555</v>
      </c>
      <c r="AJ176" s="243">
        <v>-101004</v>
      </c>
      <c r="AK176" s="243">
        <v>-263131</v>
      </c>
      <c r="AL176" s="243">
        <v>-626703</v>
      </c>
      <c r="AM176" s="243">
        <v>-979331</v>
      </c>
    </row>
    <row r="177" spans="1:39" ht="15" thickTop="1">
      <c r="B177" s="251"/>
      <c r="O177" s="303"/>
      <c r="P177" s="360"/>
    </row>
    <row r="178" spans="1:39">
      <c r="A178" s="164" t="s">
        <v>70</v>
      </c>
      <c r="B178" s="199" t="s">
        <v>71</v>
      </c>
      <c r="C178" s="166">
        <v>270580</v>
      </c>
      <c r="D178" s="166">
        <v>276245</v>
      </c>
      <c r="E178" s="166">
        <v>296062</v>
      </c>
      <c r="F178" s="166">
        <v>275397</v>
      </c>
      <c r="G178" s="166">
        <v>253686</v>
      </c>
      <c r="H178" s="166">
        <v>337035</v>
      </c>
      <c r="I178" s="166">
        <v>405667</v>
      </c>
      <c r="J178" s="166">
        <v>426259</v>
      </c>
      <c r="K178" s="166">
        <v>435421</v>
      </c>
      <c r="L178" s="166">
        <v>460518</v>
      </c>
      <c r="M178" s="166">
        <v>467189</v>
      </c>
      <c r="N178" s="166">
        <v>463024</v>
      </c>
      <c r="O178" s="252" t="s">
        <v>70</v>
      </c>
      <c r="P178" s="199" t="s">
        <v>71</v>
      </c>
      <c r="Q178" s="166">
        <v>466815</v>
      </c>
      <c r="R178" s="166">
        <v>481475</v>
      </c>
      <c r="S178" s="166">
        <v>503783</v>
      </c>
      <c r="T178" s="166">
        <v>474671</v>
      </c>
      <c r="U178" s="166">
        <v>449912</v>
      </c>
      <c r="V178" s="166">
        <v>495578</v>
      </c>
      <c r="W178" s="166">
        <v>507589</v>
      </c>
      <c r="X178" s="166">
        <v>653772</v>
      </c>
      <c r="Y178" s="166">
        <v>770442</v>
      </c>
      <c r="Z178" s="166">
        <v>794697</v>
      </c>
      <c r="AA178" s="166">
        <v>798308</v>
      </c>
      <c r="AB178" s="166">
        <v>805312</v>
      </c>
      <c r="AC178" s="166">
        <v>810492.13936999999</v>
      </c>
      <c r="AD178" s="166">
        <v>763280.66063000006</v>
      </c>
      <c r="AE178" s="166">
        <v>738911.2</v>
      </c>
      <c r="AF178" s="166">
        <v>747385.70000000019</v>
      </c>
      <c r="AG178" s="166">
        <v>733130</v>
      </c>
      <c r="AH178" s="166">
        <v>758598</v>
      </c>
      <c r="AI178" s="166">
        <v>784983</v>
      </c>
      <c r="AJ178" s="166">
        <v>864231</v>
      </c>
      <c r="AK178" s="166">
        <v>1002944</v>
      </c>
      <c r="AL178" s="166">
        <v>1149426</v>
      </c>
      <c r="AM178" s="166">
        <v>123704</v>
      </c>
    </row>
    <row r="179" spans="1:39">
      <c r="AA179" s="303"/>
    </row>
    <row r="180" spans="1:39">
      <c r="A180" s="312" t="s">
        <v>693</v>
      </c>
      <c r="Q180" s="233"/>
      <c r="R180" s="233"/>
      <c r="S180" s="233"/>
      <c r="T180" s="233"/>
      <c r="U180" s="233"/>
      <c r="W180" s="233"/>
      <c r="X180" s="233"/>
      <c r="Y180" s="233"/>
    </row>
    <row r="181" spans="1:39">
      <c r="A181" s="312" t="s">
        <v>691</v>
      </c>
      <c r="Q181" s="233"/>
      <c r="R181" s="233"/>
      <c r="S181" s="233"/>
      <c r="T181" s="233"/>
      <c r="U181" s="233"/>
      <c r="W181" s="233"/>
      <c r="X181" s="233"/>
      <c r="Y181" s="233"/>
    </row>
    <row r="182" spans="1:39">
      <c r="A182" s="312" t="s">
        <v>572</v>
      </c>
      <c r="Q182" s="233"/>
      <c r="R182" s="233"/>
      <c r="S182" s="233"/>
      <c r="T182" s="233"/>
      <c r="U182" s="233"/>
      <c r="W182" s="312"/>
      <c r="X182" s="312"/>
      <c r="Y182" s="233"/>
    </row>
    <row r="183" spans="1:39">
      <c r="A183" s="312" t="s">
        <v>573</v>
      </c>
      <c r="Q183" s="233"/>
      <c r="R183" s="233"/>
      <c r="S183" s="233"/>
      <c r="T183" s="233"/>
      <c r="U183" s="233"/>
      <c r="W183" s="312"/>
      <c r="X183" s="312"/>
      <c r="Y183" s="233"/>
    </row>
    <row r="184" spans="1:39">
      <c r="A184" s="312" t="s">
        <v>685</v>
      </c>
      <c r="Q184" s="233"/>
      <c r="R184" s="233"/>
      <c r="S184" s="233"/>
      <c r="T184" s="233"/>
      <c r="U184" s="233"/>
      <c r="W184" s="312"/>
      <c r="X184" s="312"/>
      <c r="Y184" s="233"/>
    </row>
    <row r="185" spans="1:39">
      <c r="A185" s="312" t="s">
        <v>571</v>
      </c>
      <c r="Q185" s="233"/>
      <c r="R185" s="233"/>
      <c r="S185" s="233"/>
      <c r="T185" s="233"/>
      <c r="U185" s="233"/>
      <c r="W185" s="312"/>
      <c r="X185" s="312"/>
      <c r="Y185" s="233"/>
    </row>
    <row r="186" spans="1:39">
      <c r="Q186" s="303"/>
      <c r="R186" s="303"/>
      <c r="S186" s="303"/>
      <c r="T186" s="303"/>
      <c r="U186" s="303"/>
      <c r="V186" s="303"/>
      <c r="W186" s="303"/>
      <c r="X186" s="303"/>
      <c r="Y186" s="303"/>
      <c r="Z186" s="303"/>
      <c r="AA186" s="303"/>
    </row>
    <row r="187" spans="1:39">
      <c r="Q187" s="303"/>
      <c r="R187" s="303"/>
      <c r="S187" s="303"/>
      <c r="T187" s="303"/>
      <c r="U187" s="303"/>
      <c r="V187" s="303"/>
      <c r="W187" s="303"/>
      <c r="X187" s="303"/>
      <c r="Y187" s="303"/>
      <c r="Z187" s="303"/>
      <c r="AA187" s="303"/>
    </row>
    <row r="188" spans="1:39">
      <c r="Q188" s="303"/>
      <c r="R188" s="303"/>
      <c r="S188" s="303"/>
      <c r="T188" s="303"/>
      <c r="U188" s="303"/>
      <c r="V188" s="303"/>
      <c r="W188" s="303"/>
      <c r="X188" s="303"/>
      <c r="Y188" s="303"/>
      <c r="Z188" s="303"/>
      <c r="AA188" s="303"/>
    </row>
    <row r="189" spans="1:39">
      <c r="Q189" s="303"/>
      <c r="R189" s="303"/>
      <c r="S189" s="303"/>
      <c r="T189" s="303"/>
      <c r="U189" s="303"/>
      <c r="V189" s="303"/>
      <c r="W189" s="303"/>
      <c r="X189" s="303"/>
      <c r="Y189" s="303"/>
      <c r="Z189" s="303"/>
      <c r="AA189" s="303"/>
    </row>
    <row r="190" spans="1:39">
      <c r="Q190" s="303"/>
      <c r="R190" s="303"/>
      <c r="S190" s="303"/>
      <c r="T190" s="303"/>
      <c r="U190" s="303"/>
      <c r="V190" s="303"/>
      <c r="W190" s="303"/>
      <c r="X190" s="303"/>
      <c r="Y190" s="303"/>
      <c r="Z190" s="303"/>
      <c r="AA190" s="303"/>
    </row>
    <row r="191" spans="1:39">
      <c r="Q191" s="303"/>
      <c r="R191" s="303"/>
      <c r="S191" s="303"/>
      <c r="T191" s="303"/>
      <c r="U191" s="303"/>
      <c r="V191" s="303"/>
      <c r="W191" s="303"/>
      <c r="X191" s="303"/>
      <c r="Y191" s="303"/>
      <c r="Z191" s="303"/>
      <c r="AA191" s="303"/>
    </row>
    <row r="192" spans="1:39">
      <c r="Q192" s="303"/>
      <c r="R192" s="303"/>
      <c r="S192" s="303"/>
      <c r="T192" s="303"/>
      <c r="U192" s="303"/>
      <c r="V192" s="303"/>
      <c r="W192" s="303"/>
      <c r="X192" s="303"/>
      <c r="Y192" s="303"/>
      <c r="Z192" s="303"/>
      <c r="AA192" s="303"/>
    </row>
    <row r="193" spans="17:27">
      <c r="Q193" s="303"/>
      <c r="R193" s="303"/>
      <c r="S193" s="303"/>
      <c r="T193" s="303"/>
      <c r="U193" s="303"/>
      <c r="V193" s="303"/>
      <c r="W193" s="303"/>
      <c r="X193" s="303"/>
      <c r="Y193" s="303"/>
      <c r="Z193" s="303"/>
      <c r="AA193" s="303"/>
    </row>
    <row r="194" spans="17:27">
      <c r="Q194" s="303"/>
      <c r="R194" s="303"/>
      <c r="S194" s="303"/>
      <c r="T194" s="303"/>
      <c r="U194" s="303"/>
      <c r="V194" s="303"/>
      <c r="W194" s="303"/>
      <c r="X194" s="303"/>
      <c r="Y194" s="303"/>
      <c r="Z194" s="303"/>
      <c r="AA194" s="303"/>
    </row>
    <row r="195" spans="17:27">
      <c r="Q195" s="303"/>
      <c r="R195" s="303"/>
      <c r="S195" s="303"/>
      <c r="T195" s="303"/>
      <c r="U195" s="303"/>
      <c r="V195" s="303"/>
      <c r="W195" s="303"/>
      <c r="X195" s="303"/>
      <c r="Y195" s="303"/>
      <c r="Z195" s="303"/>
      <c r="AA195" s="303"/>
    </row>
    <row r="196" spans="17:27">
      <c r="Q196" s="303"/>
      <c r="R196" s="303"/>
      <c r="S196" s="303"/>
      <c r="T196" s="303"/>
      <c r="U196" s="303"/>
      <c r="V196" s="303"/>
      <c r="W196" s="303"/>
      <c r="X196" s="303"/>
      <c r="Y196" s="303"/>
      <c r="Z196" s="303"/>
      <c r="AA196" s="303"/>
    </row>
    <row r="197" spans="17:27">
      <c r="Q197" s="303"/>
      <c r="R197" s="303"/>
      <c r="S197" s="303"/>
      <c r="T197" s="303"/>
      <c r="U197" s="303"/>
      <c r="V197" s="303"/>
      <c r="W197" s="303"/>
      <c r="X197" s="303"/>
      <c r="Y197" s="303"/>
      <c r="Z197" s="303"/>
      <c r="AA197" s="303"/>
    </row>
    <row r="198" spans="17:27">
      <c r="Q198" s="303"/>
      <c r="R198" s="303"/>
      <c r="S198" s="303"/>
      <c r="T198" s="303"/>
      <c r="U198" s="303"/>
      <c r="V198" s="303"/>
      <c r="W198" s="303"/>
      <c r="X198" s="303"/>
      <c r="Y198" s="303"/>
      <c r="Z198" s="303"/>
      <c r="AA198" s="303"/>
    </row>
    <row r="199" spans="17:27">
      <c r="Q199" s="303"/>
      <c r="R199" s="303"/>
      <c r="S199" s="303"/>
      <c r="T199" s="303"/>
      <c r="U199" s="303"/>
      <c r="V199" s="303"/>
      <c r="W199" s="303"/>
      <c r="X199" s="303"/>
      <c r="Y199" s="303"/>
      <c r="Z199" s="303"/>
      <c r="AA199" s="303"/>
    </row>
    <row r="200" spans="17:27">
      <c r="Q200" s="303"/>
      <c r="R200" s="303"/>
      <c r="S200" s="303"/>
      <c r="T200" s="303"/>
      <c r="U200" s="303"/>
      <c r="V200" s="303"/>
      <c r="W200" s="303"/>
      <c r="X200" s="303"/>
      <c r="Y200" s="303"/>
      <c r="Z200" s="303"/>
      <c r="AA200" s="303"/>
    </row>
    <row r="201" spans="17:27">
      <c r="Q201" s="303"/>
      <c r="R201" s="303"/>
      <c r="S201" s="303"/>
      <c r="T201" s="303"/>
      <c r="U201" s="303"/>
      <c r="V201" s="303"/>
      <c r="W201" s="303"/>
      <c r="X201" s="303"/>
      <c r="Y201" s="303"/>
      <c r="Z201" s="303"/>
      <c r="AA201" s="303"/>
    </row>
    <row r="202" spans="17:27">
      <c r="Q202" s="303"/>
      <c r="R202" s="303"/>
      <c r="S202" s="303"/>
      <c r="T202" s="303"/>
      <c r="U202" s="303"/>
      <c r="V202" s="303"/>
      <c r="W202" s="303"/>
      <c r="X202" s="303"/>
      <c r="Y202" s="303"/>
      <c r="Z202" s="303"/>
      <c r="AA202" s="303"/>
    </row>
    <row r="203" spans="17:27">
      <c r="Q203" s="303"/>
      <c r="R203" s="303"/>
      <c r="S203" s="303"/>
      <c r="T203" s="303"/>
      <c r="U203" s="303"/>
      <c r="V203" s="303"/>
      <c r="W203" s="303"/>
      <c r="X203" s="303"/>
      <c r="Y203" s="303"/>
      <c r="Z203" s="303"/>
      <c r="AA203" s="303"/>
    </row>
    <row r="204" spans="17:27">
      <c r="Q204" s="303"/>
      <c r="R204" s="303"/>
      <c r="S204" s="303"/>
      <c r="T204" s="303"/>
      <c r="U204" s="303"/>
      <c r="V204" s="303"/>
      <c r="W204" s="303"/>
      <c r="X204" s="303"/>
      <c r="Y204" s="303"/>
      <c r="Z204" s="303"/>
      <c r="AA204" s="303"/>
    </row>
    <row r="205" spans="17:27">
      <c r="Q205" s="303"/>
      <c r="R205" s="303"/>
      <c r="S205" s="303"/>
      <c r="T205" s="303"/>
      <c r="U205" s="303"/>
      <c r="V205" s="303"/>
      <c r="W205" s="303"/>
      <c r="X205" s="303"/>
      <c r="Y205" s="303"/>
      <c r="Z205" s="303"/>
      <c r="AA205" s="303"/>
    </row>
    <row r="206" spans="17:27">
      <c r="Q206" s="303"/>
      <c r="R206" s="303"/>
      <c r="S206" s="303"/>
      <c r="T206" s="303"/>
      <c r="U206" s="303"/>
      <c r="V206" s="303"/>
      <c r="W206" s="303"/>
      <c r="X206" s="303"/>
      <c r="Y206" s="303"/>
      <c r="Z206" s="303"/>
      <c r="AA206" s="303"/>
    </row>
    <row r="207" spans="17:27">
      <c r="Q207" s="303"/>
      <c r="R207" s="303"/>
      <c r="S207" s="303"/>
      <c r="T207" s="303"/>
      <c r="U207" s="303"/>
      <c r="V207" s="303"/>
      <c r="W207" s="303"/>
      <c r="X207" s="303"/>
      <c r="Y207" s="303"/>
      <c r="Z207" s="303"/>
      <c r="AA207" s="303"/>
    </row>
    <row r="208" spans="17:27">
      <c r="Q208" s="303"/>
      <c r="R208" s="303"/>
      <c r="S208" s="303"/>
      <c r="T208" s="303"/>
      <c r="U208" s="303"/>
      <c r="V208" s="303"/>
      <c r="W208" s="303"/>
      <c r="X208" s="303"/>
      <c r="Y208" s="303"/>
      <c r="Z208" s="303"/>
      <c r="AA208" s="303"/>
    </row>
    <row r="209" spans="17:27">
      <c r="Q209" s="303"/>
      <c r="R209" s="303"/>
      <c r="S209" s="303"/>
      <c r="T209" s="303"/>
      <c r="U209" s="303"/>
      <c r="V209" s="303"/>
      <c r="W209" s="303"/>
      <c r="X209" s="303"/>
      <c r="Y209" s="303"/>
      <c r="Z209" s="303"/>
      <c r="AA209" s="303"/>
    </row>
    <row r="210" spans="17:27">
      <c r="Q210" s="303"/>
      <c r="R210" s="303"/>
      <c r="S210" s="303"/>
      <c r="T210" s="303"/>
      <c r="U210" s="303"/>
      <c r="V210" s="303"/>
      <c r="W210" s="303"/>
      <c r="X210" s="303"/>
      <c r="Y210" s="303"/>
      <c r="Z210" s="303"/>
      <c r="AA210" s="303"/>
    </row>
    <row r="211" spans="17:27">
      <c r="Q211" s="303"/>
      <c r="R211" s="303"/>
      <c r="S211" s="303"/>
      <c r="T211" s="303"/>
      <c r="U211" s="303"/>
      <c r="V211" s="303"/>
      <c r="W211" s="303"/>
      <c r="X211" s="303"/>
      <c r="Y211" s="303"/>
      <c r="Z211" s="303"/>
      <c r="AA211" s="303"/>
    </row>
    <row r="212" spans="17:27">
      <c r="Q212" s="303"/>
      <c r="R212" s="303"/>
      <c r="S212" s="303"/>
      <c r="T212" s="303"/>
      <c r="U212" s="303"/>
      <c r="V212" s="303"/>
      <c r="W212" s="303"/>
      <c r="X212" s="303"/>
      <c r="Y212" s="303"/>
      <c r="Z212" s="303"/>
      <c r="AA212" s="303"/>
    </row>
    <row r="213" spans="17:27">
      <c r="Q213" s="303"/>
      <c r="R213" s="303"/>
      <c r="S213" s="303"/>
      <c r="T213" s="303"/>
      <c r="U213" s="303"/>
      <c r="V213" s="303"/>
      <c r="W213" s="303"/>
      <c r="X213" s="303"/>
      <c r="Y213" s="303"/>
      <c r="Z213" s="303"/>
      <c r="AA213" s="303"/>
    </row>
    <row r="214" spans="17:27">
      <c r="Q214" s="303"/>
      <c r="R214" s="303"/>
      <c r="S214" s="303"/>
      <c r="T214" s="303"/>
      <c r="U214" s="303"/>
      <c r="V214" s="303"/>
      <c r="W214" s="303"/>
      <c r="X214" s="303"/>
      <c r="Y214" s="303"/>
      <c r="Z214" s="303"/>
      <c r="AA214" s="303"/>
    </row>
    <row r="215" spans="17:27">
      <c r="Q215" s="303"/>
      <c r="R215" s="303"/>
      <c r="S215" s="303"/>
      <c r="T215" s="303"/>
      <c r="U215" s="303"/>
      <c r="V215" s="303"/>
      <c r="W215" s="303"/>
      <c r="X215" s="303"/>
      <c r="Y215" s="303"/>
      <c r="Z215" s="303"/>
      <c r="AA215" s="303"/>
    </row>
    <row r="216" spans="17:27">
      <c r="Q216" s="303"/>
      <c r="R216" s="303"/>
      <c r="S216" s="303"/>
      <c r="T216" s="303"/>
      <c r="U216" s="303"/>
      <c r="V216" s="303"/>
      <c r="W216" s="303"/>
      <c r="X216" s="303"/>
      <c r="Y216" s="303"/>
      <c r="Z216" s="303"/>
      <c r="AA216" s="303"/>
    </row>
    <row r="217" spans="17:27">
      <c r="Q217" s="303"/>
      <c r="R217" s="303"/>
      <c r="S217" s="303"/>
      <c r="T217" s="303"/>
      <c r="U217" s="303"/>
      <c r="V217" s="303"/>
      <c r="W217" s="303"/>
      <c r="X217" s="303"/>
      <c r="Y217" s="303"/>
      <c r="Z217" s="303"/>
      <c r="AA217" s="303"/>
    </row>
    <row r="218" spans="17:27">
      <c r="Q218" s="303"/>
      <c r="R218" s="303"/>
      <c r="S218" s="303"/>
      <c r="T218" s="303"/>
      <c r="U218" s="303"/>
      <c r="V218" s="303"/>
      <c r="W218" s="303"/>
      <c r="X218" s="303"/>
      <c r="Y218" s="303"/>
      <c r="Z218" s="303"/>
      <c r="AA218" s="303"/>
    </row>
    <row r="219" spans="17:27">
      <c r="Q219" s="303"/>
      <c r="R219" s="303"/>
      <c r="S219" s="303"/>
      <c r="T219" s="303"/>
      <c r="U219" s="303"/>
      <c r="V219" s="303"/>
      <c r="W219" s="303"/>
      <c r="X219" s="303"/>
      <c r="Y219" s="303"/>
      <c r="Z219" s="303"/>
      <c r="AA219" s="303"/>
    </row>
    <row r="220" spans="17:27">
      <c r="Q220" s="303"/>
      <c r="R220" s="303"/>
      <c r="S220" s="303"/>
      <c r="T220" s="303"/>
      <c r="U220" s="303"/>
      <c r="V220" s="303"/>
      <c r="W220" s="303"/>
      <c r="X220" s="303"/>
      <c r="Y220" s="303"/>
      <c r="Z220" s="303"/>
      <c r="AA220" s="303"/>
    </row>
    <row r="221" spans="17:27">
      <c r="Q221" s="303"/>
      <c r="R221" s="303"/>
      <c r="S221" s="303"/>
      <c r="T221" s="303"/>
      <c r="U221" s="303"/>
      <c r="V221" s="303"/>
      <c r="W221" s="303"/>
      <c r="X221" s="303"/>
      <c r="Y221" s="303"/>
      <c r="Z221" s="303"/>
      <c r="AA221" s="303"/>
    </row>
    <row r="222" spans="17:27">
      <c r="Q222" s="303"/>
      <c r="R222" s="303"/>
      <c r="S222" s="303"/>
      <c r="T222" s="303"/>
      <c r="U222" s="303"/>
      <c r="V222" s="303"/>
      <c r="W222" s="303"/>
      <c r="X222" s="303"/>
      <c r="Y222" s="303"/>
      <c r="Z222" s="303"/>
      <c r="AA222" s="303"/>
    </row>
    <row r="223" spans="17:27">
      <c r="Q223" s="303"/>
      <c r="R223" s="303"/>
      <c r="S223" s="303"/>
      <c r="T223" s="303"/>
      <c r="U223" s="303"/>
      <c r="V223" s="303"/>
      <c r="W223" s="303"/>
      <c r="X223" s="303"/>
      <c r="Y223" s="303"/>
      <c r="Z223" s="303"/>
      <c r="AA223" s="303"/>
    </row>
    <row r="224" spans="17:27">
      <c r="Q224" s="303"/>
      <c r="R224" s="303"/>
      <c r="S224" s="303"/>
      <c r="T224" s="303"/>
      <c r="U224" s="303"/>
      <c r="V224" s="303"/>
      <c r="W224" s="303"/>
      <c r="X224" s="303"/>
      <c r="Y224" s="303"/>
      <c r="Z224" s="303"/>
      <c r="AA224" s="303"/>
    </row>
    <row r="225" spans="17:27">
      <c r="Q225" s="303"/>
      <c r="R225" s="303"/>
      <c r="S225" s="303"/>
      <c r="T225" s="303"/>
      <c r="U225" s="303"/>
      <c r="V225" s="303"/>
      <c r="W225" s="303"/>
      <c r="X225" s="303"/>
      <c r="Y225" s="303"/>
      <c r="Z225" s="303"/>
      <c r="AA225" s="303"/>
    </row>
    <row r="226" spans="17:27">
      <c r="Q226" s="303"/>
      <c r="R226" s="303"/>
      <c r="S226" s="303"/>
      <c r="T226" s="303"/>
      <c r="U226" s="303"/>
      <c r="V226" s="303"/>
      <c r="W226" s="303"/>
      <c r="X226" s="303"/>
      <c r="Y226" s="303"/>
      <c r="Z226" s="303"/>
      <c r="AA226" s="303"/>
    </row>
    <row r="227" spans="17:27">
      <c r="Q227" s="303"/>
      <c r="R227" s="303"/>
      <c r="S227" s="303"/>
      <c r="T227" s="303"/>
      <c r="U227" s="303"/>
      <c r="V227" s="303"/>
      <c r="W227" s="303"/>
      <c r="X227" s="303"/>
      <c r="Y227" s="303"/>
      <c r="Z227" s="303"/>
      <c r="AA227" s="303"/>
    </row>
    <row r="228" spans="17:27">
      <c r="Q228" s="303"/>
      <c r="R228" s="303"/>
      <c r="S228" s="303"/>
      <c r="T228" s="303"/>
      <c r="U228" s="303"/>
      <c r="V228" s="303"/>
      <c r="W228" s="303"/>
      <c r="X228" s="303"/>
      <c r="Y228" s="303"/>
      <c r="Z228" s="303"/>
      <c r="AA228" s="303"/>
    </row>
    <row r="229" spans="17:27">
      <c r="Q229" s="303"/>
      <c r="R229" s="303"/>
      <c r="S229" s="303"/>
      <c r="T229" s="303"/>
      <c r="U229" s="303"/>
      <c r="V229" s="303"/>
      <c r="W229" s="303"/>
      <c r="X229" s="303"/>
      <c r="Y229" s="303"/>
      <c r="Z229" s="303"/>
      <c r="AA229" s="303"/>
    </row>
    <row r="230" spans="17:27">
      <c r="Q230" s="303"/>
      <c r="R230" s="303"/>
      <c r="S230" s="303"/>
      <c r="T230" s="303"/>
      <c r="U230" s="303"/>
      <c r="V230" s="303"/>
      <c r="W230" s="303"/>
      <c r="X230" s="303"/>
      <c r="Y230" s="303"/>
      <c r="Z230" s="303"/>
      <c r="AA230" s="303"/>
    </row>
    <row r="231" spans="17:27">
      <c r="Q231" s="303"/>
      <c r="R231" s="303"/>
      <c r="S231" s="303"/>
      <c r="T231" s="303"/>
      <c r="U231" s="303"/>
      <c r="V231" s="303"/>
      <c r="W231" s="303"/>
      <c r="X231" s="303"/>
      <c r="Y231" s="303"/>
      <c r="Z231" s="303"/>
      <c r="AA231" s="303"/>
    </row>
    <row r="232" spans="17:27">
      <c r="Q232" s="303"/>
      <c r="R232" s="303"/>
      <c r="S232" s="303"/>
      <c r="T232" s="303"/>
      <c r="U232" s="303"/>
      <c r="V232" s="303"/>
      <c r="W232" s="303"/>
      <c r="X232" s="303"/>
      <c r="Y232" s="303"/>
      <c r="Z232" s="303"/>
      <c r="AA232" s="303"/>
    </row>
    <row r="233" spans="17:27">
      <c r="Q233" s="303"/>
      <c r="R233" s="303"/>
      <c r="S233" s="303"/>
      <c r="T233" s="303"/>
      <c r="U233" s="303"/>
      <c r="V233" s="303"/>
      <c r="W233" s="303"/>
      <c r="X233" s="303"/>
      <c r="Y233" s="303"/>
      <c r="Z233" s="303"/>
      <c r="AA233" s="303"/>
    </row>
    <row r="234" spans="17:27">
      <c r="Q234" s="303"/>
      <c r="R234" s="303"/>
      <c r="S234" s="303"/>
      <c r="T234" s="303"/>
      <c r="U234" s="303"/>
      <c r="V234" s="303"/>
      <c r="W234" s="303"/>
      <c r="X234" s="303"/>
      <c r="Y234" s="303"/>
      <c r="Z234" s="303"/>
      <c r="AA234" s="303"/>
    </row>
    <row r="235" spans="17:27">
      <c r="Q235" s="303"/>
      <c r="R235" s="303"/>
      <c r="S235" s="303"/>
      <c r="T235" s="303"/>
      <c r="U235" s="303"/>
      <c r="V235" s="303"/>
      <c r="W235" s="303"/>
      <c r="X235" s="303"/>
      <c r="Y235" s="303"/>
      <c r="Z235" s="303"/>
      <c r="AA235" s="303"/>
    </row>
    <row r="236" spans="17:27">
      <c r="Q236" s="303"/>
      <c r="R236" s="303"/>
      <c r="S236" s="303"/>
      <c r="T236" s="303"/>
      <c r="U236" s="303"/>
      <c r="V236" s="303"/>
      <c r="W236" s="303"/>
      <c r="X236" s="303"/>
      <c r="Y236" s="303"/>
      <c r="Z236" s="303"/>
      <c r="AA236" s="303"/>
    </row>
    <row r="237" spans="17:27">
      <c r="Q237" s="303"/>
      <c r="R237" s="303"/>
      <c r="S237" s="303"/>
      <c r="T237" s="303"/>
      <c r="U237" s="303"/>
      <c r="V237" s="303"/>
      <c r="W237" s="303"/>
      <c r="X237" s="303"/>
      <c r="Y237" s="303"/>
      <c r="Z237" s="303"/>
      <c r="AA237" s="303"/>
    </row>
    <row r="238" spans="17:27">
      <c r="Q238" s="303"/>
      <c r="R238" s="303"/>
      <c r="S238" s="303"/>
      <c r="T238" s="303"/>
      <c r="U238" s="303"/>
      <c r="V238" s="303"/>
      <c r="W238" s="303"/>
      <c r="X238" s="303"/>
      <c r="Y238" s="303"/>
      <c r="Z238" s="303"/>
      <c r="AA238" s="303"/>
    </row>
    <row r="239" spans="17:27">
      <c r="Q239" s="303"/>
      <c r="R239" s="303"/>
      <c r="S239" s="303"/>
      <c r="T239" s="303"/>
      <c r="U239" s="303"/>
      <c r="V239" s="303"/>
      <c r="W239" s="303"/>
      <c r="X239" s="303"/>
      <c r="Y239" s="303"/>
      <c r="Z239" s="303"/>
      <c r="AA239" s="303"/>
    </row>
    <row r="240" spans="17:27">
      <c r="Q240" s="303"/>
      <c r="R240" s="303"/>
      <c r="S240" s="303"/>
      <c r="T240" s="303"/>
      <c r="U240" s="303"/>
      <c r="V240" s="303"/>
      <c r="W240" s="303"/>
      <c r="X240" s="303"/>
      <c r="Y240" s="303"/>
      <c r="Z240" s="303"/>
      <c r="AA240" s="303"/>
    </row>
    <row r="241" spans="17:27">
      <c r="Q241" s="303"/>
      <c r="R241" s="303"/>
      <c r="S241" s="303"/>
      <c r="T241" s="303"/>
      <c r="U241" s="303"/>
      <c r="V241" s="303"/>
      <c r="W241" s="303"/>
      <c r="X241" s="303"/>
      <c r="Y241" s="303"/>
      <c r="Z241" s="303"/>
      <c r="AA241" s="303"/>
    </row>
    <row r="242" spans="17:27">
      <c r="Q242" s="303"/>
      <c r="R242" s="303"/>
      <c r="S242" s="303"/>
      <c r="T242" s="303"/>
      <c r="U242" s="303"/>
      <c r="V242" s="303"/>
      <c r="W242" s="303"/>
      <c r="X242" s="303"/>
      <c r="Y242" s="303"/>
      <c r="Z242" s="303"/>
      <c r="AA242" s="303"/>
    </row>
    <row r="243" spans="17:27">
      <c r="Q243" s="303"/>
      <c r="R243" s="303"/>
      <c r="S243" s="303"/>
      <c r="T243" s="303"/>
      <c r="U243" s="303"/>
      <c r="V243" s="303"/>
      <c r="W243" s="303"/>
      <c r="X243" s="303"/>
      <c r="Y243" s="303"/>
      <c r="Z243" s="303"/>
      <c r="AA243" s="303"/>
    </row>
    <row r="244" spans="17:27">
      <c r="Q244" s="303"/>
      <c r="R244" s="303"/>
      <c r="S244" s="303"/>
      <c r="T244" s="303"/>
      <c r="U244" s="303"/>
      <c r="V244" s="303"/>
      <c r="W244" s="303"/>
      <c r="X244" s="303"/>
      <c r="Y244" s="303"/>
      <c r="Z244" s="303"/>
      <c r="AA244" s="303"/>
    </row>
    <row r="245" spans="17:27">
      <c r="Q245" s="303"/>
      <c r="R245" s="303"/>
      <c r="S245" s="303"/>
      <c r="T245" s="303"/>
      <c r="U245" s="303"/>
      <c r="V245" s="303"/>
      <c r="W245" s="303"/>
      <c r="X245" s="303"/>
      <c r="Y245" s="303"/>
      <c r="Z245" s="303"/>
      <c r="AA245" s="303"/>
    </row>
    <row r="246" spans="17:27">
      <c r="Q246" s="303"/>
      <c r="R246" s="303"/>
      <c r="S246" s="303"/>
      <c r="T246" s="303"/>
      <c r="U246" s="303"/>
      <c r="V246" s="303"/>
      <c r="W246" s="303"/>
      <c r="X246" s="303"/>
      <c r="Y246" s="303"/>
      <c r="Z246" s="303"/>
      <c r="AA246" s="303"/>
    </row>
    <row r="247" spans="17:27">
      <c r="Q247" s="303"/>
      <c r="R247" s="303"/>
      <c r="S247" s="303"/>
      <c r="T247" s="303"/>
      <c r="U247" s="303"/>
      <c r="V247" s="303"/>
      <c r="W247" s="303"/>
      <c r="X247" s="303"/>
      <c r="Y247" s="303"/>
      <c r="Z247" s="303"/>
      <c r="AA247" s="303"/>
    </row>
    <row r="248" spans="17:27">
      <c r="Q248" s="303"/>
      <c r="R248" s="303"/>
      <c r="S248" s="303"/>
      <c r="T248" s="303"/>
      <c r="U248" s="303"/>
      <c r="V248" s="303"/>
      <c r="W248" s="303"/>
      <c r="X248" s="303"/>
      <c r="Y248" s="303"/>
      <c r="Z248" s="303"/>
      <c r="AA248" s="303"/>
    </row>
    <row r="249" spans="17:27">
      <c r="Q249" s="303"/>
      <c r="R249" s="303"/>
      <c r="S249" s="303"/>
      <c r="T249" s="303"/>
      <c r="U249" s="303"/>
      <c r="V249" s="303"/>
      <c r="W249" s="303"/>
      <c r="X249" s="303"/>
      <c r="Y249" s="303"/>
      <c r="Z249" s="303"/>
      <c r="AA249" s="303"/>
    </row>
    <row r="250" spans="17:27">
      <c r="Q250" s="303"/>
      <c r="R250" s="303"/>
      <c r="S250" s="303"/>
      <c r="T250" s="303"/>
      <c r="U250" s="303"/>
      <c r="V250" s="303"/>
      <c r="W250" s="303"/>
      <c r="X250" s="303"/>
      <c r="Y250" s="303"/>
      <c r="Z250" s="303"/>
      <c r="AA250" s="303"/>
    </row>
    <row r="251" spans="17:27">
      <c r="Q251" s="303"/>
      <c r="R251" s="303"/>
      <c r="S251" s="303"/>
      <c r="T251" s="303"/>
      <c r="U251" s="303"/>
      <c r="V251" s="303"/>
      <c r="W251" s="303"/>
      <c r="X251" s="303"/>
      <c r="Y251" s="303"/>
      <c r="Z251" s="303"/>
      <c r="AA251" s="303"/>
    </row>
    <row r="252" spans="17:27">
      <c r="Q252" s="303"/>
      <c r="R252" s="303"/>
      <c r="S252" s="303"/>
      <c r="T252" s="303"/>
      <c r="U252" s="303"/>
      <c r="V252" s="303"/>
      <c r="W252" s="303"/>
      <c r="X252" s="303"/>
      <c r="Y252" s="303"/>
      <c r="Z252" s="303"/>
      <c r="AA252" s="303"/>
    </row>
    <row r="253" spans="17:27">
      <c r="Q253" s="303"/>
      <c r="R253" s="303"/>
      <c r="S253" s="303"/>
      <c r="T253" s="303"/>
      <c r="U253" s="303"/>
      <c r="V253" s="303"/>
      <c r="W253" s="303"/>
      <c r="X253" s="303"/>
      <c r="Y253" s="303"/>
      <c r="Z253" s="303"/>
      <c r="AA253" s="303"/>
    </row>
    <row r="254" spans="17:27">
      <c r="Q254" s="303"/>
      <c r="R254" s="303"/>
      <c r="S254" s="303"/>
      <c r="T254" s="303"/>
      <c r="U254" s="303"/>
      <c r="V254" s="303"/>
      <c r="W254" s="303"/>
      <c r="X254" s="303"/>
      <c r="Y254" s="303"/>
      <c r="Z254" s="303"/>
      <c r="AA254" s="303"/>
    </row>
    <row r="255" spans="17:27">
      <c r="Q255" s="303"/>
      <c r="R255" s="303"/>
      <c r="S255" s="303"/>
      <c r="T255" s="303"/>
      <c r="U255" s="303"/>
      <c r="V255" s="303"/>
      <c r="W255" s="303"/>
      <c r="X255" s="303"/>
      <c r="Y255" s="303"/>
      <c r="Z255" s="303"/>
      <c r="AA255" s="303"/>
    </row>
    <row r="256" spans="17:27">
      <c r="Q256" s="303"/>
      <c r="R256" s="303"/>
      <c r="S256" s="303"/>
      <c r="T256" s="303"/>
      <c r="U256" s="303"/>
      <c r="V256" s="303"/>
      <c r="W256" s="303"/>
      <c r="X256" s="303"/>
      <c r="Y256" s="303"/>
      <c r="Z256" s="303"/>
      <c r="AA256" s="303"/>
    </row>
    <row r="257" spans="17:27">
      <c r="Q257" s="303"/>
      <c r="R257" s="303"/>
      <c r="S257" s="303"/>
      <c r="T257" s="303"/>
      <c r="U257" s="303"/>
      <c r="V257" s="303"/>
      <c r="W257" s="303"/>
      <c r="X257" s="303"/>
      <c r="Y257" s="303"/>
      <c r="Z257" s="303"/>
      <c r="AA257" s="303"/>
    </row>
    <row r="258" spans="17:27">
      <c r="Q258" s="303"/>
      <c r="R258" s="303"/>
      <c r="S258" s="303"/>
      <c r="T258" s="303"/>
      <c r="U258" s="303"/>
      <c r="V258" s="303"/>
      <c r="W258" s="303"/>
      <c r="X258" s="303"/>
      <c r="Y258" s="303"/>
      <c r="Z258" s="303"/>
      <c r="AA258" s="303"/>
    </row>
    <row r="259" spans="17:27">
      <c r="Q259" s="303"/>
      <c r="R259" s="303"/>
      <c r="S259" s="303"/>
      <c r="T259" s="303"/>
      <c r="U259" s="303"/>
      <c r="V259" s="303"/>
      <c r="W259" s="303"/>
      <c r="X259" s="303"/>
      <c r="Y259" s="303"/>
      <c r="Z259" s="303"/>
      <c r="AA259" s="303"/>
    </row>
    <row r="260" spans="17:27">
      <c r="Q260" s="303"/>
      <c r="R260" s="303"/>
      <c r="S260" s="303"/>
      <c r="T260" s="303"/>
      <c r="U260" s="303"/>
      <c r="V260" s="303"/>
      <c r="W260" s="303"/>
      <c r="X260" s="303"/>
      <c r="Y260" s="303"/>
      <c r="Z260" s="303"/>
      <c r="AA260" s="303"/>
    </row>
    <row r="261" spans="17:27">
      <c r="Q261" s="303"/>
      <c r="R261" s="303"/>
      <c r="S261" s="303"/>
      <c r="T261" s="303"/>
      <c r="U261" s="303"/>
      <c r="V261" s="303"/>
      <c r="W261" s="303"/>
      <c r="X261" s="303"/>
      <c r="Y261" s="303"/>
      <c r="Z261" s="303"/>
      <c r="AA261" s="303"/>
    </row>
    <row r="262" spans="17:27">
      <c r="Q262" s="303"/>
      <c r="R262" s="303"/>
      <c r="S262" s="303"/>
      <c r="T262" s="303"/>
      <c r="U262" s="303"/>
      <c r="V262" s="303"/>
      <c r="W262" s="303"/>
      <c r="X262" s="303"/>
      <c r="Y262" s="303"/>
      <c r="Z262" s="303"/>
      <c r="AA262" s="303"/>
    </row>
    <row r="263" spans="17:27">
      <c r="Q263" s="303"/>
      <c r="R263" s="303"/>
      <c r="S263" s="303"/>
      <c r="T263" s="303"/>
      <c r="U263" s="303"/>
      <c r="V263" s="303"/>
      <c r="W263" s="303"/>
      <c r="X263" s="303"/>
      <c r="Y263" s="303"/>
      <c r="Z263" s="303"/>
      <c r="AA263" s="303"/>
    </row>
    <row r="264" spans="17:27">
      <c r="Q264" s="303"/>
      <c r="R264" s="303"/>
      <c r="S264" s="303"/>
      <c r="T264" s="303"/>
      <c r="U264" s="303"/>
      <c r="V264" s="303"/>
      <c r="W264" s="303"/>
      <c r="X264" s="303"/>
      <c r="Y264" s="303"/>
      <c r="Z264" s="303"/>
      <c r="AA264" s="303"/>
    </row>
    <row r="265" spans="17:27">
      <c r="Q265" s="303"/>
      <c r="R265" s="303"/>
      <c r="S265" s="303"/>
      <c r="T265" s="303"/>
      <c r="U265" s="303"/>
      <c r="V265" s="303"/>
      <c r="W265" s="303"/>
      <c r="X265" s="303"/>
      <c r="Y265" s="303"/>
      <c r="Z265" s="303"/>
      <c r="AA265" s="303"/>
    </row>
    <row r="266" spans="17:27">
      <c r="Q266" s="303"/>
      <c r="R266" s="303"/>
      <c r="S266" s="303"/>
      <c r="T266" s="303"/>
      <c r="U266" s="303"/>
      <c r="V266" s="303"/>
      <c r="W266" s="303"/>
      <c r="X266" s="303"/>
      <c r="Y266" s="303"/>
      <c r="Z266" s="303"/>
      <c r="AA266" s="303"/>
    </row>
    <row r="267" spans="17:27">
      <c r="Q267" s="303"/>
      <c r="R267" s="303"/>
      <c r="S267" s="303"/>
      <c r="T267" s="303"/>
      <c r="U267" s="303"/>
      <c r="V267" s="303"/>
      <c r="W267" s="303"/>
      <c r="X267" s="303"/>
      <c r="Y267" s="303"/>
      <c r="Z267" s="303"/>
      <c r="AA267" s="303"/>
    </row>
    <row r="268" spans="17:27">
      <c r="Q268" s="303"/>
      <c r="R268" s="303"/>
      <c r="S268" s="303"/>
      <c r="T268" s="303"/>
      <c r="U268" s="303"/>
      <c r="V268" s="303"/>
      <c r="W268" s="303"/>
      <c r="X268" s="303"/>
      <c r="Y268" s="303"/>
      <c r="Z268" s="303"/>
      <c r="AA268" s="303"/>
    </row>
    <row r="269" spans="17:27">
      <c r="Q269" s="303"/>
      <c r="R269" s="303"/>
      <c r="S269" s="303"/>
      <c r="T269" s="303"/>
      <c r="U269" s="303"/>
      <c r="V269" s="303"/>
      <c r="W269" s="303"/>
      <c r="X269" s="303"/>
      <c r="Y269" s="303"/>
      <c r="Z269" s="303"/>
      <c r="AA269" s="303"/>
    </row>
    <row r="270" spans="17:27">
      <c r="Q270" s="303"/>
      <c r="R270" s="303"/>
      <c r="S270" s="303"/>
      <c r="T270" s="303"/>
      <c r="U270" s="303"/>
      <c r="V270" s="303"/>
      <c r="W270" s="303"/>
      <c r="X270" s="303"/>
      <c r="Y270" s="303"/>
      <c r="Z270" s="303"/>
      <c r="AA270" s="303"/>
    </row>
    <row r="271" spans="17:27">
      <c r="Q271" s="303"/>
      <c r="R271" s="303"/>
      <c r="S271" s="303"/>
      <c r="T271" s="303"/>
      <c r="U271" s="303"/>
      <c r="V271" s="303"/>
      <c r="W271" s="303"/>
      <c r="X271" s="303"/>
      <c r="Y271" s="303"/>
      <c r="Z271" s="303"/>
      <c r="AA271" s="303"/>
    </row>
    <row r="272" spans="17:27">
      <c r="Q272" s="303"/>
      <c r="R272" s="303"/>
      <c r="S272" s="303"/>
      <c r="T272" s="303"/>
      <c r="U272" s="303"/>
      <c r="V272" s="303"/>
      <c r="W272" s="303"/>
      <c r="X272" s="303"/>
      <c r="Y272" s="303"/>
      <c r="Z272" s="303"/>
      <c r="AA272" s="303"/>
    </row>
    <row r="273" spans="17:27">
      <c r="Q273" s="303"/>
      <c r="R273" s="303"/>
      <c r="S273" s="303"/>
      <c r="T273" s="303"/>
      <c r="U273" s="303"/>
      <c r="V273" s="303"/>
      <c r="W273" s="303"/>
      <c r="X273" s="303"/>
      <c r="Y273" s="303"/>
      <c r="Z273" s="303"/>
      <c r="AA273" s="303"/>
    </row>
    <row r="274" spans="17:27">
      <c r="Q274" s="303"/>
      <c r="R274" s="303"/>
      <c r="S274" s="303"/>
      <c r="T274" s="303"/>
      <c r="U274" s="303"/>
      <c r="V274" s="303"/>
      <c r="W274" s="303"/>
      <c r="X274" s="303"/>
      <c r="Y274" s="303"/>
      <c r="Z274" s="303"/>
      <c r="AA274" s="303"/>
    </row>
    <row r="275" spans="17:27">
      <c r="Q275" s="303"/>
      <c r="R275" s="303"/>
      <c r="S275" s="303"/>
      <c r="T275" s="303"/>
      <c r="U275" s="303"/>
      <c r="V275" s="303"/>
      <c r="W275" s="303"/>
      <c r="X275" s="303"/>
      <c r="Y275" s="303"/>
      <c r="Z275" s="303"/>
      <c r="AA275" s="303"/>
    </row>
    <row r="276" spans="17:27">
      <c r="Q276" s="303"/>
      <c r="R276" s="303"/>
      <c r="S276" s="303"/>
      <c r="T276" s="303"/>
      <c r="U276" s="303"/>
      <c r="V276" s="303"/>
      <c r="W276" s="303"/>
      <c r="X276" s="303"/>
      <c r="Y276" s="303"/>
      <c r="Z276" s="303"/>
      <c r="AA276" s="303"/>
    </row>
    <row r="277" spans="17:27">
      <c r="Q277" s="303"/>
      <c r="R277" s="303"/>
      <c r="S277" s="303"/>
      <c r="T277" s="303"/>
      <c r="U277" s="303"/>
      <c r="V277" s="303"/>
      <c r="W277" s="303"/>
      <c r="X277" s="303"/>
      <c r="Y277" s="303"/>
      <c r="Z277" s="303"/>
      <c r="AA277" s="303"/>
    </row>
    <row r="278" spans="17:27">
      <c r="Q278" s="303"/>
      <c r="R278" s="303"/>
      <c r="S278" s="303"/>
      <c r="T278" s="303"/>
      <c r="U278" s="303"/>
      <c r="V278" s="303"/>
      <c r="W278" s="303"/>
      <c r="X278" s="303"/>
      <c r="Y278" s="303"/>
      <c r="Z278" s="303"/>
      <c r="AA278" s="303"/>
    </row>
    <row r="279" spans="17:27">
      <c r="Q279" s="303"/>
      <c r="R279" s="303"/>
      <c r="S279" s="303"/>
      <c r="T279" s="303"/>
      <c r="U279" s="303"/>
      <c r="V279" s="303"/>
      <c r="W279" s="303"/>
      <c r="X279" s="303"/>
      <c r="Y279" s="303"/>
      <c r="Z279" s="303"/>
      <c r="AA279" s="303"/>
    </row>
    <row r="280" spans="17:27">
      <c r="Q280" s="303"/>
      <c r="R280" s="303"/>
      <c r="S280" s="303"/>
      <c r="T280" s="303"/>
      <c r="U280" s="303"/>
      <c r="V280" s="303"/>
      <c r="W280" s="303"/>
      <c r="X280" s="303"/>
      <c r="Y280" s="303"/>
      <c r="Z280" s="303"/>
      <c r="AA280" s="303"/>
    </row>
    <row r="281" spans="17:27">
      <c r="Q281" s="303"/>
      <c r="R281" s="303"/>
      <c r="S281" s="303"/>
      <c r="T281" s="303"/>
      <c r="U281" s="303"/>
      <c r="V281" s="303"/>
      <c r="W281" s="303"/>
      <c r="X281" s="303"/>
      <c r="Y281" s="303"/>
      <c r="Z281" s="303"/>
      <c r="AA281" s="303"/>
    </row>
    <row r="282" spans="17:27">
      <c r="Q282" s="303"/>
      <c r="R282" s="303"/>
      <c r="S282" s="303"/>
      <c r="T282" s="303"/>
      <c r="U282" s="303"/>
      <c r="V282" s="303"/>
      <c r="W282" s="303"/>
      <c r="X282" s="303"/>
      <c r="Y282" s="303"/>
      <c r="Z282" s="303"/>
      <c r="AA282" s="303"/>
    </row>
    <row r="283" spans="17:27">
      <c r="Q283" s="303"/>
      <c r="R283" s="303"/>
      <c r="S283" s="303"/>
      <c r="T283" s="303"/>
      <c r="U283" s="303"/>
      <c r="V283" s="303"/>
      <c r="W283" s="303"/>
      <c r="X283" s="303"/>
      <c r="Y283" s="303"/>
      <c r="Z283" s="303"/>
      <c r="AA283" s="303"/>
    </row>
    <row r="284" spans="17:27">
      <c r="Q284" s="303"/>
      <c r="R284" s="303"/>
      <c r="S284" s="303"/>
      <c r="T284" s="303"/>
      <c r="U284" s="303"/>
      <c r="V284" s="303"/>
      <c r="W284" s="303"/>
      <c r="X284" s="303"/>
      <c r="Y284" s="303"/>
      <c r="Z284" s="303"/>
      <c r="AA284" s="303"/>
    </row>
    <row r="285" spans="17:27">
      <c r="Q285" s="303"/>
      <c r="R285" s="303"/>
      <c r="S285" s="303"/>
      <c r="T285" s="303"/>
      <c r="U285" s="303"/>
      <c r="V285" s="303"/>
      <c r="W285" s="303"/>
      <c r="X285" s="303"/>
      <c r="Y285" s="303"/>
      <c r="Z285" s="303"/>
      <c r="AA285" s="303"/>
    </row>
    <row r="286" spans="17:27">
      <c r="Q286" s="303"/>
      <c r="R286" s="303"/>
      <c r="S286" s="303"/>
      <c r="T286" s="303"/>
      <c r="U286" s="303"/>
      <c r="V286" s="303"/>
      <c r="W286" s="303"/>
      <c r="X286" s="303"/>
      <c r="Y286" s="303"/>
      <c r="Z286" s="303"/>
      <c r="AA286" s="303"/>
    </row>
    <row r="287" spans="17:27">
      <c r="Q287" s="303"/>
      <c r="R287" s="303"/>
      <c r="S287" s="303"/>
      <c r="T287" s="303"/>
      <c r="U287" s="303"/>
      <c r="V287" s="303"/>
      <c r="W287" s="303"/>
      <c r="X287" s="303"/>
      <c r="Y287" s="303"/>
      <c r="Z287" s="303"/>
      <c r="AA287" s="303"/>
    </row>
    <row r="288" spans="17:27">
      <c r="Q288" s="303"/>
      <c r="R288" s="303"/>
      <c r="S288" s="303"/>
      <c r="T288" s="303"/>
      <c r="U288" s="303"/>
      <c r="V288" s="303"/>
      <c r="W288" s="303"/>
      <c r="X288" s="303"/>
      <c r="Y288" s="303"/>
      <c r="Z288" s="303"/>
      <c r="AA288" s="303"/>
    </row>
    <row r="289" spans="17:27">
      <c r="Q289" s="303"/>
      <c r="R289" s="303"/>
      <c r="S289" s="303"/>
      <c r="T289" s="303"/>
      <c r="U289" s="303"/>
      <c r="V289" s="303"/>
      <c r="W289" s="303"/>
      <c r="X289" s="303"/>
      <c r="Y289" s="303"/>
      <c r="Z289" s="303"/>
      <c r="AA289" s="303"/>
    </row>
    <row r="290" spans="17:27">
      <c r="Q290" s="303"/>
      <c r="R290" s="303"/>
      <c r="S290" s="303"/>
      <c r="T290" s="303"/>
      <c r="U290" s="303"/>
      <c r="V290" s="303"/>
      <c r="W290" s="303"/>
      <c r="X290" s="303"/>
      <c r="Y290" s="303"/>
      <c r="Z290" s="303"/>
      <c r="AA290" s="303"/>
    </row>
    <row r="291" spans="17:27">
      <c r="Q291" s="303"/>
      <c r="R291" s="303"/>
      <c r="S291" s="303"/>
      <c r="T291" s="303"/>
      <c r="U291" s="303"/>
      <c r="V291" s="303"/>
      <c r="W291" s="303"/>
      <c r="X291" s="303"/>
      <c r="Y291" s="303"/>
      <c r="Z291" s="303"/>
      <c r="AA291" s="303"/>
    </row>
    <row r="292" spans="17:27">
      <c r="Q292" s="303"/>
      <c r="R292" s="303"/>
      <c r="S292" s="303"/>
      <c r="T292" s="303"/>
      <c r="U292" s="303"/>
      <c r="V292" s="303"/>
      <c r="W292" s="303"/>
      <c r="X292" s="303"/>
      <c r="Y292" s="303"/>
      <c r="Z292" s="303"/>
      <c r="AA292" s="303"/>
    </row>
    <row r="293" spans="17:27">
      <c r="Q293" s="303"/>
      <c r="R293" s="303"/>
      <c r="S293" s="303"/>
      <c r="T293" s="303"/>
      <c r="U293" s="303"/>
      <c r="V293" s="303"/>
      <c r="W293" s="303"/>
      <c r="X293" s="303"/>
      <c r="Y293" s="303"/>
      <c r="Z293" s="303"/>
      <c r="AA293" s="303"/>
    </row>
    <row r="294" spans="17:27">
      <c r="Q294" s="303"/>
      <c r="R294" s="303"/>
      <c r="S294" s="303"/>
      <c r="T294" s="303"/>
      <c r="U294" s="303"/>
      <c r="V294" s="303"/>
      <c r="W294" s="303"/>
      <c r="X294" s="303"/>
      <c r="Y294" s="303"/>
      <c r="Z294" s="303"/>
      <c r="AA294" s="303"/>
    </row>
    <row r="295" spans="17:27">
      <c r="Q295" s="303"/>
      <c r="R295" s="303"/>
      <c r="S295" s="303"/>
      <c r="T295" s="303"/>
      <c r="U295" s="303"/>
      <c r="V295" s="303"/>
      <c r="W295" s="303"/>
      <c r="X295" s="303"/>
      <c r="Y295" s="303"/>
      <c r="Z295" s="303"/>
      <c r="AA295" s="303"/>
    </row>
    <row r="296" spans="17:27">
      <c r="Q296" s="303"/>
      <c r="R296" s="303"/>
      <c r="S296" s="303"/>
      <c r="T296" s="303"/>
      <c r="U296" s="303"/>
      <c r="V296" s="303"/>
      <c r="W296" s="303"/>
      <c r="X296" s="303"/>
      <c r="Y296" s="303"/>
      <c r="Z296" s="303"/>
      <c r="AA296" s="303"/>
    </row>
    <row r="297" spans="17:27">
      <c r="Q297" s="303"/>
      <c r="R297" s="303"/>
      <c r="S297" s="303"/>
      <c r="T297" s="303"/>
      <c r="U297" s="303"/>
      <c r="V297" s="303"/>
      <c r="W297" s="303"/>
      <c r="X297" s="303"/>
      <c r="Y297" s="303"/>
      <c r="Z297" s="303"/>
      <c r="AA297" s="303"/>
    </row>
    <row r="298" spans="17:27">
      <c r="Q298" s="303"/>
      <c r="R298" s="303"/>
      <c r="S298" s="303"/>
      <c r="T298" s="303"/>
      <c r="U298" s="303"/>
      <c r="V298" s="303"/>
      <c r="W298" s="303"/>
      <c r="X298" s="303"/>
      <c r="Y298" s="303"/>
      <c r="Z298" s="303"/>
      <c r="AA298" s="303"/>
    </row>
    <row r="299" spans="17:27">
      <c r="Q299" s="303"/>
      <c r="R299" s="303"/>
      <c r="S299" s="303"/>
      <c r="T299" s="303"/>
      <c r="U299" s="303"/>
      <c r="V299" s="303"/>
      <c r="W299" s="303"/>
      <c r="X299" s="303"/>
      <c r="Y299" s="303"/>
      <c r="Z299" s="303"/>
      <c r="AA299" s="303"/>
    </row>
    <row r="300" spans="17:27">
      <c r="Q300" s="303"/>
      <c r="R300" s="303"/>
      <c r="S300" s="303"/>
      <c r="T300" s="303"/>
      <c r="U300" s="303"/>
      <c r="V300" s="303"/>
      <c r="W300" s="303"/>
      <c r="X300" s="303"/>
      <c r="Y300" s="303"/>
      <c r="Z300" s="303"/>
      <c r="AA300" s="303"/>
    </row>
    <row r="301" spans="17:27">
      <c r="Q301" s="303"/>
      <c r="R301" s="303"/>
      <c r="S301" s="303"/>
      <c r="T301" s="303"/>
      <c r="U301" s="303"/>
      <c r="V301" s="303"/>
      <c r="W301" s="303"/>
      <c r="X301" s="303"/>
      <c r="Y301" s="303"/>
      <c r="Z301" s="303"/>
      <c r="AA301" s="303"/>
    </row>
    <row r="302" spans="17:27">
      <c r="Q302" s="303"/>
      <c r="R302" s="303"/>
      <c r="S302" s="303"/>
      <c r="T302" s="303"/>
      <c r="U302" s="303"/>
      <c r="V302" s="303"/>
      <c r="W302" s="303"/>
      <c r="X302" s="303"/>
      <c r="Y302" s="303"/>
      <c r="Z302" s="303"/>
      <c r="AA302" s="303"/>
    </row>
    <row r="303" spans="17:27">
      <c r="Q303" s="303"/>
      <c r="R303" s="303"/>
      <c r="S303" s="303"/>
      <c r="T303" s="303"/>
      <c r="U303" s="303"/>
      <c r="V303" s="303"/>
      <c r="W303" s="303"/>
      <c r="X303" s="303"/>
      <c r="Y303" s="303"/>
      <c r="Z303" s="303"/>
      <c r="AA303" s="303"/>
    </row>
    <row r="304" spans="17:27">
      <c r="Q304" s="303"/>
      <c r="R304" s="303"/>
      <c r="S304" s="303"/>
      <c r="T304" s="303"/>
      <c r="U304" s="303"/>
      <c r="V304" s="303"/>
      <c r="W304" s="303"/>
      <c r="X304" s="303"/>
      <c r="Y304" s="303"/>
      <c r="Z304" s="303"/>
      <c r="AA304" s="303"/>
    </row>
  </sheetData>
  <hyperlinks>
    <hyperlink ref="Z1" location="'Table of Contents'!A1" display="Powrót do spisu treści"/>
    <hyperlink ref="AA1" location="'Table of Contents'!A1" display="Back to table of content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4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rgb="FFB2E0B4"/>
    <pageSetUpPr fitToPage="1"/>
  </sheetPr>
  <dimension ref="A1:AV138"/>
  <sheetViews>
    <sheetView showGridLines="0" zoomScale="85" zoomScaleNormal="85" workbookViewId="0">
      <selection activeCell="C4" sqref="C4"/>
    </sheetView>
  </sheetViews>
  <sheetFormatPr defaultColWidth="10.28515625" defaultRowHeight="14.25" outlineLevelCol="1"/>
  <cols>
    <col min="1" max="1" width="45.42578125" style="2" customWidth="1"/>
    <col min="2" max="2" width="43.28515625" style="2" bestFit="1" customWidth="1"/>
    <col min="3" max="9" width="12" style="2" customWidth="1"/>
    <col min="10" max="14" width="12.140625" style="2" customWidth="1"/>
    <col min="15" max="15" width="47" style="2" customWidth="1"/>
    <col min="16" max="16" width="43.42578125" style="2" customWidth="1"/>
    <col min="17" max="25" width="12.140625" style="2" customWidth="1"/>
    <col min="26" max="26" width="43.42578125" style="2" customWidth="1"/>
    <col min="27" max="27" width="43.42578125" style="2" customWidth="1" outlineLevel="1"/>
    <col min="28" max="33" width="12" style="2" customWidth="1"/>
    <col min="34" max="43" width="12.140625" style="2" bestFit="1" customWidth="1"/>
    <col min="44" max="44" width="12.140625" style="10" bestFit="1" customWidth="1"/>
    <col min="45" max="45" width="12" style="2" customWidth="1"/>
    <col min="46" max="46" width="11.5703125" style="2" customWidth="1"/>
    <col min="47" max="47" width="11.28515625" style="2" bestFit="1" customWidth="1"/>
    <col min="48" max="48" width="1.7109375" style="2" customWidth="1"/>
    <col min="49" max="49" width="11.5703125" style="2" customWidth="1"/>
    <col min="50" max="50" width="10.5703125" style="2" bestFit="1" customWidth="1"/>
    <col min="51" max="16384" width="10.28515625" style="2"/>
  </cols>
  <sheetData>
    <row r="1" spans="1:48">
      <c r="A1" s="43" t="s">
        <v>0</v>
      </c>
      <c r="B1" s="43" t="s">
        <v>1</v>
      </c>
      <c r="C1" s="43"/>
      <c r="D1" s="43"/>
      <c r="E1" s="43"/>
      <c r="F1" s="43"/>
      <c r="G1" s="43"/>
      <c r="H1" s="43"/>
      <c r="I1" s="43"/>
      <c r="P1" s="43"/>
      <c r="Z1" s="43" t="s">
        <v>0</v>
      </c>
      <c r="AA1" s="43" t="s">
        <v>1</v>
      </c>
      <c r="AB1" s="12"/>
      <c r="AC1" s="12"/>
      <c r="AD1" s="12"/>
      <c r="AE1" s="12"/>
      <c r="AF1" s="12"/>
      <c r="AG1" s="12"/>
      <c r="AH1" s="30"/>
      <c r="AI1" s="30"/>
      <c r="AJ1" s="30"/>
      <c r="AK1" s="30"/>
      <c r="AL1" s="30"/>
      <c r="AM1" s="30"/>
      <c r="AN1" s="30"/>
      <c r="AO1" s="30"/>
      <c r="AP1" s="30"/>
      <c r="AQ1" s="30"/>
      <c r="AR1" s="30"/>
      <c r="AS1" s="30"/>
      <c r="AT1" s="12"/>
      <c r="AU1" s="12"/>
      <c r="AV1" s="105"/>
    </row>
    <row r="2" spans="1:48">
      <c r="P2" s="12"/>
      <c r="Z2" s="12"/>
      <c r="AA2" s="12"/>
      <c r="AB2" s="12"/>
      <c r="AC2" s="12"/>
      <c r="AD2" s="12"/>
      <c r="AE2" s="12"/>
      <c r="AF2" s="12"/>
      <c r="AG2" s="12"/>
      <c r="AH2" s="30"/>
      <c r="AI2" s="30"/>
      <c r="AJ2" s="30"/>
      <c r="AK2" s="30"/>
      <c r="AL2" s="30"/>
      <c r="AM2" s="30"/>
      <c r="AN2" s="30"/>
      <c r="AO2" s="30"/>
      <c r="AP2" s="30"/>
      <c r="AQ2" s="30"/>
      <c r="AR2" s="30"/>
      <c r="AS2" s="30"/>
      <c r="AT2" s="12"/>
      <c r="AU2" s="12"/>
      <c r="AV2" s="105"/>
    </row>
    <row r="3" spans="1:48">
      <c r="A3" s="13" t="s">
        <v>2</v>
      </c>
      <c r="B3" s="13" t="s">
        <v>3</v>
      </c>
      <c r="C3" s="13"/>
      <c r="D3" s="13"/>
      <c r="E3" s="13"/>
      <c r="F3" s="13"/>
      <c r="G3" s="13"/>
      <c r="H3" s="13"/>
      <c r="I3" s="13"/>
      <c r="P3" s="13"/>
      <c r="Z3" s="13" t="s">
        <v>2</v>
      </c>
      <c r="AA3" s="13" t="s">
        <v>3</v>
      </c>
      <c r="AB3" s="13"/>
      <c r="AC3" s="13"/>
      <c r="AD3" s="13"/>
      <c r="AE3" s="13"/>
      <c r="AF3" s="13"/>
      <c r="AG3" s="13"/>
      <c r="AH3" s="13"/>
      <c r="AI3" s="13"/>
      <c r="AJ3" s="13"/>
      <c r="AK3" s="13"/>
      <c r="AL3" s="13"/>
      <c r="AM3" s="13"/>
      <c r="AN3" s="13"/>
      <c r="AO3" s="13"/>
      <c r="AP3" s="13"/>
      <c r="AQ3" s="13"/>
      <c r="AR3" s="13"/>
      <c r="AS3" s="13"/>
    </row>
    <row r="4" spans="1:48" ht="30.2" customHeight="1">
      <c r="A4" s="31" t="s">
        <v>471</v>
      </c>
      <c r="B4" s="31" t="s">
        <v>472</v>
      </c>
      <c r="C4" s="8">
        <v>44834</v>
      </c>
      <c r="D4" s="8">
        <v>44742</v>
      </c>
      <c r="E4" s="8">
        <v>44651</v>
      </c>
      <c r="F4" s="8">
        <v>44561</v>
      </c>
      <c r="G4" s="8">
        <v>44469</v>
      </c>
      <c r="H4" s="8">
        <v>44377</v>
      </c>
      <c r="I4" s="8">
        <v>44286</v>
      </c>
      <c r="J4" s="8">
        <v>44196</v>
      </c>
      <c r="K4" s="8">
        <v>44104</v>
      </c>
      <c r="L4" s="8">
        <v>44012</v>
      </c>
      <c r="M4" s="8">
        <v>43921</v>
      </c>
      <c r="N4" s="8">
        <v>43830</v>
      </c>
      <c r="O4" s="8">
        <v>43738</v>
      </c>
      <c r="P4" s="8">
        <v>43646</v>
      </c>
      <c r="Q4" s="8">
        <v>43555</v>
      </c>
      <c r="R4" s="8">
        <v>43465</v>
      </c>
      <c r="S4" s="8">
        <v>43373</v>
      </c>
      <c r="T4" s="8">
        <v>43281</v>
      </c>
      <c r="U4" s="8" t="s">
        <v>428</v>
      </c>
      <c r="V4" s="8" t="s">
        <v>426</v>
      </c>
      <c r="W4" s="8" t="s">
        <v>422</v>
      </c>
      <c r="X4" s="8" t="s">
        <v>418</v>
      </c>
      <c r="Y4" s="8" t="s">
        <v>416</v>
      </c>
      <c r="Z4" s="31" t="s">
        <v>22</v>
      </c>
      <c r="AA4" s="31" t="s">
        <v>23</v>
      </c>
      <c r="AB4" s="8" t="s">
        <v>414</v>
      </c>
      <c r="AC4" s="8" t="s">
        <v>407</v>
      </c>
      <c r="AD4" s="8" t="s">
        <v>397</v>
      </c>
      <c r="AE4" s="8" t="s">
        <v>380</v>
      </c>
      <c r="AF4" s="8" t="s">
        <v>360</v>
      </c>
      <c r="AG4" s="8" t="s">
        <v>349</v>
      </c>
      <c r="AH4" s="8" t="s">
        <v>6</v>
      </c>
      <c r="AI4" s="8" t="s">
        <v>7</v>
      </c>
      <c r="AJ4" s="8" t="s">
        <v>8</v>
      </c>
      <c r="AK4" s="8" t="s">
        <v>9</v>
      </c>
      <c r="AL4" s="8" t="s">
        <v>10</v>
      </c>
      <c r="AM4" s="8" t="s">
        <v>11</v>
      </c>
    </row>
    <row r="5" spans="1:48">
      <c r="A5" s="11" t="s">
        <v>473</v>
      </c>
      <c r="B5" s="263" t="s">
        <v>474</v>
      </c>
      <c r="Z5" s="11" t="s">
        <v>101</v>
      </c>
      <c r="AA5" s="263" t="s">
        <v>19</v>
      </c>
      <c r="AB5" s="44"/>
      <c r="AC5" s="44"/>
      <c r="AD5" s="44"/>
      <c r="AE5" s="44"/>
      <c r="AF5" s="44"/>
      <c r="AG5" s="44"/>
      <c r="AH5" s="44"/>
      <c r="AI5" s="44"/>
      <c r="AJ5" s="44"/>
      <c r="AK5" s="44"/>
      <c r="AL5" s="44"/>
      <c r="AM5" s="44"/>
    </row>
    <row r="6" spans="1:48" ht="14.25" customHeight="1">
      <c r="A6" s="45" t="s">
        <v>449</v>
      </c>
      <c r="B6" s="278" t="s">
        <v>715</v>
      </c>
      <c r="C6" s="24">
        <v>242909</v>
      </c>
      <c r="D6" s="24">
        <v>164783</v>
      </c>
      <c r="E6" s="24">
        <v>78894</v>
      </c>
      <c r="F6" s="24">
        <v>311790</v>
      </c>
      <c r="G6" s="24">
        <v>223682</v>
      </c>
      <c r="H6" s="24">
        <v>148371</v>
      </c>
      <c r="I6" s="24">
        <v>74334</v>
      </c>
      <c r="J6" s="24">
        <v>312218</v>
      </c>
      <c r="K6" s="112">
        <v>230323</v>
      </c>
      <c r="L6" s="112">
        <v>141057</v>
      </c>
      <c r="M6" s="112">
        <v>71338</v>
      </c>
      <c r="N6" s="112">
        <v>268233</v>
      </c>
      <c r="O6" s="24">
        <v>197191</v>
      </c>
      <c r="P6" s="24">
        <v>134293</v>
      </c>
      <c r="Q6" s="24">
        <v>71167</v>
      </c>
      <c r="R6" s="24">
        <v>214180</v>
      </c>
      <c r="S6" s="24">
        <v>151689</v>
      </c>
      <c r="T6" s="24">
        <v>99167</v>
      </c>
      <c r="U6" s="24">
        <v>47237</v>
      </c>
      <c r="V6" s="24">
        <v>194083.03375999999</v>
      </c>
      <c r="W6" s="24">
        <v>161845</v>
      </c>
      <c r="X6" s="24">
        <v>110726</v>
      </c>
      <c r="Y6" s="24">
        <v>57815</v>
      </c>
      <c r="Z6" s="45" t="s">
        <v>551</v>
      </c>
      <c r="AA6" s="278" t="s">
        <v>552</v>
      </c>
      <c r="AB6" s="24">
        <v>196667</v>
      </c>
      <c r="AC6" s="24">
        <v>144904</v>
      </c>
      <c r="AD6" s="24">
        <v>99080</v>
      </c>
      <c r="AE6" s="24">
        <v>48447</v>
      </c>
      <c r="AF6" s="24">
        <v>155724</v>
      </c>
      <c r="AG6" s="24">
        <v>111176</v>
      </c>
      <c r="AH6" s="24">
        <v>68644</v>
      </c>
      <c r="AI6" s="24">
        <v>26932</v>
      </c>
      <c r="AJ6" s="24">
        <v>103939</v>
      </c>
      <c r="AK6" s="24">
        <v>76159.399999999994</v>
      </c>
      <c r="AL6" s="24">
        <v>49737</v>
      </c>
      <c r="AM6" s="24">
        <v>24483</v>
      </c>
    </row>
    <row r="7" spans="1:48" ht="14.25" customHeight="1">
      <c r="A7" s="45" t="s">
        <v>451</v>
      </c>
      <c r="B7" s="278" t="s">
        <v>452</v>
      </c>
      <c r="C7" s="24">
        <v>192067</v>
      </c>
      <c r="D7" s="24">
        <v>133678</v>
      </c>
      <c r="E7" s="24">
        <v>70974</v>
      </c>
      <c r="F7" s="24">
        <v>254418</v>
      </c>
      <c r="G7" s="24">
        <v>175620</v>
      </c>
      <c r="H7" s="24">
        <v>120398</v>
      </c>
      <c r="I7" s="24">
        <v>65801</v>
      </c>
      <c r="J7" s="24">
        <v>212308</v>
      </c>
      <c r="K7" s="112">
        <v>137746</v>
      </c>
      <c r="L7" s="112">
        <v>87098</v>
      </c>
      <c r="M7" s="112">
        <v>44354</v>
      </c>
      <c r="N7" s="112">
        <v>154353</v>
      </c>
      <c r="O7" s="24">
        <v>103378</v>
      </c>
      <c r="P7" s="24">
        <v>67596</v>
      </c>
      <c r="Q7" s="24">
        <v>34123</v>
      </c>
      <c r="R7" s="24">
        <v>107258</v>
      </c>
      <c r="S7" s="24">
        <v>76089</v>
      </c>
      <c r="T7" s="24">
        <v>49201</v>
      </c>
      <c r="U7" s="24">
        <v>25033</v>
      </c>
      <c r="V7" s="24">
        <v>106097</v>
      </c>
      <c r="W7" s="24">
        <v>74934</v>
      </c>
      <c r="X7" s="24">
        <v>50314</v>
      </c>
      <c r="Y7" s="24">
        <v>24125</v>
      </c>
      <c r="Z7" s="45" t="s">
        <v>420</v>
      </c>
      <c r="AA7" s="278" t="s">
        <v>421</v>
      </c>
      <c r="AB7" s="24">
        <v>180851</v>
      </c>
      <c r="AC7" s="24">
        <v>139998</v>
      </c>
      <c r="AD7" s="24">
        <v>93960</v>
      </c>
      <c r="AE7" s="24">
        <v>47410</v>
      </c>
      <c r="AF7" s="24">
        <v>159192</v>
      </c>
      <c r="AG7" s="24">
        <v>114012</v>
      </c>
      <c r="AH7" s="24">
        <v>68674</v>
      </c>
      <c r="AI7" s="24">
        <v>29366</v>
      </c>
      <c r="AJ7" s="24">
        <v>122710</v>
      </c>
      <c r="AK7" s="24">
        <v>91740.4</v>
      </c>
      <c r="AL7" s="24">
        <v>60273</v>
      </c>
      <c r="AM7" s="24">
        <v>28063</v>
      </c>
    </row>
    <row r="8" spans="1:48" ht="14.25" customHeight="1">
      <c r="A8" s="45" t="s">
        <v>453</v>
      </c>
      <c r="B8" s="278" t="s">
        <v>716</v>
      </c>
      <c r="C8" s="24">
        <v>31671</v>
      </c>
      <c r="D8" s="24">
        <v>21812</v>
      </c>
      <c r="E8" s="24">
        <v>13282</v>
      </c>
      <c r="F8" s="24">
        <v>32875</v>
      </c>
      <c r="G8" s="24">
        <v>23696</v>
      </c>
      <c r="H8" s="24">
        <v>15092</v>
      </c>
      <c r="I8" s="24">
        <v>6987</v>
      </c>
      <c r="J8" s="24">
        <v>31491</v>
      </c>
      <c r="K8" s="112">
        <v>23076</v>
      </c>
      <c r="L8" s="112">
        <v>14267</v>
      </c>
      <c r="M8" s="112">
        <v>8150</v>
      </c>
      <c r="N8" s="112">
        <v>39742</v>
      </c>
      <c r="O8" s="24">
        <v>30074</v>
      </c>
      <c r="P8" s="24">
        <v>19716</v>
      </c>
      <c r="Q8" s="24">
        <v>10171</v>
      </c>
      <c r="R8" s="24">
        <v>22440</v>
      </c>
      <c r="S8" s="24">
        <v>13371</v>
      </c>
      <c r="T8" s="24">
        <v>8833</v>
      </c>
      <c r="U8" s="24">
        <v>4191</v>
      </c>
      <c r="V8" s="24">
        <v>19475</v>
      </c>
      <c r="W8" s="24">
        <v>14163</v>
      </c>
      <c r="X8" s="24">
        <v>8974</v>
      </c>
      <c r="Y8" s="24">
        <v>4072</v>
      </c>
      <c r="Z8" s="45" t="s">
        <v>102</v>
      </c>
      <c r="AA8" s="278" t="s">
        <v>103</v>
      </c>
      <c r="AB8" s="24">
        <v>27957</v>
      </c>
      <c r="AC8" s="24">
        <v>20842</v>
      </c>
      <c r="AD8" s="24">
        <v>13346</v>
      </c>
      <c r="AE8" s="24">
        <v>6789</v>
      </c>
      <c r="AF8" s="24">
        <v>21876</v>
      </c>
      <c r="AG8" s="24">
        <v>14715</v>
      </c>
      <c r="AH8" s="24">
        <v>7260</v>
      </c>
      <c r="AI8" s="24">
        <v>2014</v>
      </c>
      <c r="AJ8" s="24">
        <v>7914</v>
      </c>
      <c r="AK8" s="24">
        <v>5771</v>
      </c>
      <c r="AL8" s="24">
        <v>3952</v>
      </c>
      <c r="AM8" s="24">
        <v>2014</v>
      </c>
    </row>
    <row r="9" spans="1:48" ht="14.25" customHeight="1">
      <c r="A9" s="45" t="s">
        <v>455</v>
      </c>
      <c r="B9" s="278" t="s">
        <v>456</v>
      </c>
      <c r="C9" s="24">
        <v>71660</v>
      </c>
      <c r="D9" s="24">
        <v>46678</v>
      </c>
      <c r="E9" s="24">
        <v>22400</v>
      </c>
      <c r="F9" s="24">
        <v>83545</v>
      </c>
      <c r="G9" s="24">
        <v>60748</v>
      </c>
      <c r="H9" s="24">
        <v>39620</v>
      </c>
      <c r="I9" s="24">
        <v>19005</v>
      </c>
      <c r="J9" s="24">
        <v>75425</v>
      </c>
      <c r="K9" s="112">
        <v>55675</v>
      </c>
      <c r="L9" s="112">
        <v>36748</v>
      </c>
      <c r="M9" s="112">
        <v>19116</v>
      </c>
      <c r="N9" s="112">
        <v>101877</v>
      </c>
      <c r="O9" s="24">
        <v>77736</v>
      </c>
      <c r="P9" s="24">
        <v>52959</v>
      </c>
      <c r="Q9" s="24">
        <v>26631</v>
      </c>
      <c r="R9" s="24">
        <v>59568</v>
      </c>
      <c r="S9" s="24">
        <v>36694</v>
      </c>
      <c r="T9" s="24">
        <v>24097</v>
      </c>
      <c r="U9" s="24">
        <v>11892</v>
      </c>
      <c r="V9" s="24">
        <v>49384</v>
      </c>
      <c r="W9" s="24">
        <v>37629</v>
      </c>
      <c r="X9" s="24">
        <v>25016</v>
      </c>
      <c r="Y9" s="24">
        <v>12479</v>
      </c>
      <c r="Z9" s="45" t="s">
        <v>104</v>
      </c>
      <c r="AA9" s="278" t="s">
        <v>105</v>
      </c>
      <c r="AB9" s="24">
        <v>17413</v>
      </c>
      <c r="AC9" s="24">
        <v>15557</v>
      </c>
      <c r="AD9" s="24">
        <v>11663</v>
      </c>
      <c r="AE9" s="24">
        <v>5631</v>
      </c>
      <c r="AF9" s="24">
        <v>25001</v>
      </c>
      <c r="AG9" s="24">
        <v>18482</v>
      </c>
      <c r="AH9" s="24">
        <v>11800</v>
      </c>
      <c r="AI9" s="24">
        <v>5352</v>
      </c>
      <c r="AJ9" s="24">
        <v>23383</v>
      </c>
      <c r="AK9" s="24">
        <v>17836</v>
      </c>
      <c r="AL9" s="24">
        <v>9508</v>
      </c>
      <c r="AM9" s="24">
        <v>5000</v>
      </c>
    </row>
    <row r="10" spans="1:48">
      <c r="A10" s="45" t="s">
        <v>457</v>
      </c>
      <c r="B10" s="278" t="s">
        <v>718</v>
      </c>
      <c r="C10" s="24">
        <v>40223</v>
      </c>
      <c r="D10" s="24">
        <v>27557</v>
      </c>
      <c r="E10" s="24">
        <v>12793</v>
      </c>
      <c r="F10" s="24">
        <v>50555</v>
      </c>
      <c r="G10" s="24">
        <v>36757</v>
      </c>
      <c r="H10" s="24">
        <v>23264</v>
      </c>
      <c r="I10" s="24">
        <v>12188</v>
      </c>
      <c r="J10" s="24">
        <v>50320</v>
      </c>
      <c r="K10" s="112">
        <v>38661</v>
      </c>
      <c r="L10" s="112">
        <v>26874</v>
      </c>
      <c r="M10" s="112">
        <v>13664</v>
      </c>
      <c r="N10" s="112">
        <v>57625</v>
      </c>
      <c r="O10" s="24">
        <v>43745</v>
      </c>
      <c r="P10" s="24">
        <v>29302</v>
      </c>
      <c r="Q10" s="24">
        <v>14622</v>
      </c>
      <c r="R10" s="24">
        <v>38512</v>
      </c>
      <c r="S10" s="24">
        <v>24992</v>
      </c>
      <c r="T10" s="24">
        <v>16251</v>
      </c>
      <c r="U10" s="24">
        <v>8090</v>
      </c>
      <c r="V10" s="24">
        <v>29430</v>
      </c>
      <c r="W10" s="24">
        <v>20762</v>
      </c>
      <c r="X10" s="24">
        <v>13600</v>
      </c>
      <c r="Y10" s="24">
        <v>6674</v>
      </c>
      <c r="Z10" s="45" t="s">
        <v>106</v>
      </c>
      <c r="AA10" s="278" t="s">
        <v>107</v>
      </c>
      <c r="AB10" s="24">
        <v>78861</v>
      </c>
      <c r="AC10" s="24">
        <v>59569</v>
      </c>
      <c r="AD10" s="24">
        <v>38033</v>
      </c>
      <c r="AE10" s="24">
        <v>19411</v>
      </c>
      <c r="AF10" s="24">
        <v>70836</v>
      </c>
      <c r="AG10" s="24">
        <v>49350</v>
      </c>
      <c r="AH10" s="24">
        <v>30426</v>
      </c>
      <c r="AI10" s="24">
        <v>13535</v>
      </c>
      <c r="AJ10" s="24">
        <v>79993</v>
      </c>
      <c r="AK10" s="24">
        <v>61699.6</v>
      </c>
      <c r="AL10" s="24">
        <v>43619</v>
      </c>
      <c r="AM10" s="24">
        <v>20676</v>
      </c>
    </row>
    <row r="11" spans="1:48">
      <c r="A11" s="46" t="s">
        <v>459</v>
      </c>
      <c r="B11" s="278" t="s">
        <v>719</v>
      </c>
      <c r="C11" s="24">
        <v>98554</v>
      </c>
      <c r="D11" s="24">
        <v>74246</v>
      </c>
      <c r="E11" s="24">
        <v>42367</v>
      </c>
      <c r="F11" s="24">
        <v>153834</v>
      </c>
      <c r="G11" s="24">
        <v>116002</v>
      </c>
      <c r="H11" s="24">
        <v>78503</v>
      </c>
      <c r="I11" s="24">
        <v>36507</v>
      </c>
      <c r="J11" s="24">
        <v>111488</v>
      </c>
      <c r="K11" s="112">
        <v>80769</v>
      </c>
      <c r="L11" s="112">
        <v>53303</v>
      </c>
      <c r="M11" s="112">
        <v>28812</v>
      </c>
      <c r="N11" s="112">
        <v>117935</v>
      </c>
      <c r="O11" s="24">
        <v>84439</v>
      </c>
      <c r="P11" s="24">
        <v>57500</v>
      </c>
      <c r="Q11" s="24">
        <v>25975</v>
      </c>
      <c r="R11" s="24">
        <v>91249</v>
      </c>
      <c r="S11" s="24">
        <v>65000</v>
      </c>
      <c r="T11" s="24">
        <v>44635</v>
      </c>
      <c r="U11" s="24">
        <v>17909</v>
      </c>
      <c r="V11" s="24">
        <v>49330</v>
      </c>
      <c r="W11" s="24">
        <v>34922</v>
      </c>
      <c r="X11" s="24">
        <v>21874</v>
      </c>
      <c r="Y11" s="24">
        <v>9292</v>
      </c>
      <c r="Z11" s="46" t="s">
        <v>108</v>
      </c>
      <c r="AA11" s="278" t="s">
        <v>109</v>
      </c>
      <c r="AB11" s="24">
        <v>52452</v>
      </c>
      <c r="AC11" s="24">
        <v>35282</v>
      </c>
      <c r="AD11" s="24">
        <v>18197</v>
      </c>
      <c r="AE11" s="24">
        <v>12463</v>
      </c>
      <c r="AF11" s="24">
        <v>27946</v>
      </c>
      <c r="AG11" s="24">
        <v>18515</v>
      </c>
      <c r="AH11" s="24">
        <v>11430</v>
      </c>
      <c r="AI11" s="24">
        <v>3887</v>
      </c>
      <c r="AJ11" s="24">
        <v>11600</v>
      </c>
      <c r="AK11" s="24">
        <v>10581.6</v>
      </c>
      <c r="AL11" s="24">
        <v>7018</v>
      </c>
      <c r="AM11" s="24">
        <v>2952</v>
      </c>
    </row>
    <row r="12" spans="1:48" ht="14.25" customHeight="1">
      <c r="A12" s="47" t="s">
        <v>461</v>
      </c>
      <c r="B12" s="278" t="s">
        <v>462</v>
      </c>
      <c r="C12" s="24">
        <v>254567</v>
      </c>
      <c r="D12" s="24">
        <v>163565</v>
      </c>
      <c r="E12" s="24">
        <v>80285</v>
      </c>
      <c r="F12" s="24">
        <v>246382</v>
      </c>
      <c r="G12" s="24">
        <v>180697</v>
      </c>
      <c r="H12" s="24">
        <v>117389</v>
      </c>
      <c r="I12" s="24">
        <v>60753</v>
      </c>
      <c r="J12" s="24">
        <v>201104</v>
      </c>
      <c r="K12" s="112">
        <v>154257</v>
      </c>
      <c r="L12" s="112">
        <v>95158</v>
      </c>
      <c r="M12" s="112">
        <v>48265</v>
      </c>
      <c r="N12" s="112">
        <v>216707</v>
      </c>
      <c r="O12" s="24">
        <v>163140</v>
      </c>
      <c r="P12" s="24">
        <v>101511</v>
      </c>
      <c r="Q12" s="24">
        <v>48374</v>
      </c>
      <c r="R12" s="24">
        <v>118879</v>
      </c>
      <c r="S12" s="24">
        <v>79246</v>
      </c>
      <c r="T12" s="24">
        <v>50143</v>
      </c>
      <c r="U12" s="24">
        <v>22400</v>
      </c>
      <c r="V12" s="24">
        <v>90449</v>
      </c>
      <c r="W12" s="24">
        <v>66493</v>
      </c>
      <c r="X12" s="24">
        <v>44655</v>
      </c>
      <c r="Y12" s="24">
        <v>19053</v>
      </c>
      <c r="Z12" s="47" t="s">
        <v>110</v>
      </c>
      <c r="AA12" s="278" t="s">
        <v>111</v>
      </c>
      <c r="AB12" s="24">
        <v>9092</v>
      </c>
      <c r="AC12" s="24">
        <v>5412</v>
      </c>
      <c r="AD12" s="24">
        <v>2115</v>
      </c>
      <c r="AE12" s="24">
        <v>902</v>
      </c>
      <c r="AF12" s="24">
        <v>4367</v>
      </c>
      <c r="AG12" s="24">
        <v>2489</v>
      </c>
      <c r="AH12" s="24">
        <v>1612</v>
      </c>
      <c r="AI12" s="24"/>
      <c r="AJ12" s="24"/>
      <c r="AK12" s="24"/>
      <c r="AL12" s="24"/>
      <c r="AM12" s="24"/>
    </row>
    <row r="13" spans="1:48" ht="14.25" customHeight="1">
      <c r="A13" s="45" t="s">
        <v>463</v>
      </c>
      <c r="B13" s="278" t="s">
        <v>464</v>
      </c>
      <c r="C13" s="24">
        <v>117542</v>
      </c>
      <c r="D13" s="24">
        <v>75481</v>
      </c>
      <c r="E13" s="24">
        <v>32930.763440000002</v>
      </c>
      <c r="F13" s="24">
        <v>120143</v>
      </c>
      <c r="G13" s="24">
        <v>78512</v>
      </c>
      <c r="H13" s="24">
        <v>48259</v>
      </c>
      <c r="I13" s="24">
        <v>20688</v>
      </c>
      <c r="J13" s="24">
        <v>100702</v>
      </c>
      <c r="K13" s="112">
        <v>69687</v>
      </c>
      <c r="L13" s="112">
        <v>41986</v>
      </c>
      <c r="M13" s="112">
        <v>18622</v>
      </c>
      <c r="N13" s="112">
        <v>60274</v>
      </c>
      <c r="O13" s="24">
        <v>38944</v>
      </c>
      <c r="P13" s="24">
        <v>26776</v>
      </c>
      <c r="Q13" s="24">
        <v>12823</v>
      </c>
      <c r="R13" s="24">
        <v>47015</v>
      </c>
      <c r="S13" s="24">
        <v>33495</v>
      </c>
      <c r="T13" s="24">
        <v>19172</v>
      </c>
      <c r="U13" s="24">
        <v>8718</v>
      </c>
      <c r="V13" s="24">
        <v>42317</v>
      </c>
      <c r="W13" s="24">
        <v>32098</v>
      </c>
      <c r="X13" s="24">
        <v>21794</v>
      </c>
      <c r="Y13" s="24">
        <v>10281</v>
      </c>
      <c r="Z13" s="45" t="s">
        <v>112</v>
      </c>
      <c r="AA13" s="278" t="s">
        <v>468</v>
      </c>
      <c r="AB13" s="24">
        <v>44719</v>
      </c>
      <c r="AC13" s="24">
        <v>32222</v>
      </c>
      <c r="AD13" s="24">
        <v>17279</v>
      </c>
      <c r="AE13" s="24">
        <v>5500</v>
      </c>
      <c r="AF13" s="24">
        <v>28903</v>
      </c>
      <c r="AG13" s="24">
        <v>19450</v>
      </c>
      <c r="AH13" s="24">
        <v>10031</v>
      </c>
      <c r="AI13" s="24">
        <v>1181</v>
      </c>
      <c r="AJ13" s="24">
        <v>7704</v>
      </c>
      <c r="AK13" s="24">
        <v>5569</v>
      </c>
      <c r="AL13" s="24">
        <v>2481</v>
      </c>
      <c r="AM13" s="24">
        <v>1105</v>
      </c>
      <c r="AR13" s="2"/>
    </row>
    <row r="14" spans="1:48" ht="25.5">
      <c r="A14" s="45" t="s">
        <v>714</v>
      </c>
      <c r="B14" s="278" t="s">
        <v>717</v>
      </c>
      <c r="C14" s="24">
        <v>13925</v>
      </c>
      <c r="D14" s="24">
        <v>8318</v>
      </c>
      <c r="E14" s="24">
        <v>4250</v>
      </c>
      <c r="F14" s="24">
        <v>11687</v>
      </c>
      <c r="G14" s="24">
        <v>8471</v>
      </c>
      <c r="H14" s="24">
        <v>6186</v>
      </c>
      <c r="I14" s="24">
        <v>3218</v>
      </c>
      <c r="J14" s="24">
        <v>12937</v>
      </c>
      <c r="K14" s="112">
        <v>9237</v>
      </c>
      <c r="L14" s="112">
        <v>6524.48</v>
      </c>
      <c r="M14" s="112">
        <v>3780</v>
      </c>
      <c r="N14" s="112">
        <v>28302</v>
      </c>
      <c r="O14" s="24">
        <v>18305</v>
      </c>
      <c r="P14" s="24">
        <v>11135</v>
      </c>
      <c r="Q14" s="24">
        <v>3896</v>
      </c>
      <c r="R14" s="24">
        <v>13431</v>
      </c>
      <c r="S14" s="24">
        <v>6853</v>
      </c>
      <c r="T14" s="24">
        <v>4315</v>
      </c>
      <c r="U14" s="24">
        <v>1621</v>
      </c>
      <c r="V14" s="24">
        <v>5748</v>
      </c>
      <c r="W14" s="24">
        <v>3578</v>
      </c>
      <c r="X14" s="24">
        <v>1542</v>
      </c>
      <c r="Y14" s="24">
        <v>565</v>
      </c>
      <c r="Z14" s="45"/>
      <c r="AA14" s="278"/>
      <c r="AB14" s="24"/>
      <c r="AC14" s="24"/>
      <c r="AD14" s="24"/>
      <c r="AE14" s="24"/>
      <c r="AF14" s="24"/>
      <c r="AG14" s="24"/>
      <c r="AH14" s="24"/>
      <c r="AI14" s="24"/>
      <c r="AJ14" s="24"/>
      <c r="AK14" s="24"/>
      <c r="AL14" s="24"/>
      <c r="AM14" s="24"/>
      <c r="AR14" s="2"/>
    </row>
    <row r="15" spans="1:48" ht="14.25" customHeight="1">
      <c r="A15" s="45" t="s">
        <v>467</v>
      </c>
      <c r="B15" s="278" t="s">
        <v>468</v>
      </c>
      <c r="C15" s="24">
        <v>10806</v>
      </c>
      <c r="D15" s="24">
        <v>7602</v>
      </c>
      <c r="E15" s="24">
        <v>4130</v>
      </c>
      <c r="F15" s="24">
        <v>19316</v>
      </c>
      <c r="G15" s="24">
        <v>15616</v>
      </c>
      <c r="H15" s="24">
        <v>10911</v>
      </c>
      <c r="I15" s="24">
        <v>4955</v>
      </c>
      <c r="J15" s="24">
        <v>24058</v>
      </c>
      <c r="K15" s="112">
        <v>17848</v>
      </c>
      <c r="L15" s="112">
        <v>13214</v>
      </c>
      <c r="M15" s="112">
        <v>10437</v>
      </c>
      <c r="N15" s="112">
        <v>15117</v>
      </c>
      <c r="O15" s="24">
        <v>10997</v>
      </c>
      <c r="P15" s="24">
        <v>7619</v>
      </c>
      <c r="Q15" s="24">
        <v>4071</v>
      </c>
      <c r="R15" s="24">
        <v>12182</v>
      </c>
      <c r="S15" s="24">
        <v>7970</v>
      </c>
      <c r="T15" s="24">
        <v>5836</v>
      </c>
      <c r="U15" s="24">
        <v>2820</v>
      </c>
      <c r="V15" s="24">
        <v>15167.96624</v>
      </c>
      <c r="W15" s="24">
        <v>12011</v>
      </c>
      <c r="X15" s="24">
        <v>9496</v>
      </c>
      <c r="Y15" s="24">
        <v>4149</v>
      </c>
      <c r="Z15" s="45"/>
      <c r="AA15" s="278"/>
      <c r="AB15" s="24"/>
      <c r="AC15" s="24"/>
      <c r="AD15" s="24"/>
      <c r="AE15" s="24"/>
      <c r="AF15" s="24"/>
      <c r="AG15" s="24"/>
      <c r="AH15" s="24"/>
      <c r="AI15" s="24"/>
      <c r="AJ15" s="24"/>
      <c r="AK15" s="24"/>
      <c r="AL15" s="24"/>
      <c r="AM15" s="24"/>
      <c r="AR15" s="2"/>
    </row>
    <row r="16" spans="1:48" ht="14.25" customHeight="1">
      <c r="A16" s="253"/>
      <c r="B16" s="279"/>
      <c r="C16" s="243">
        <v>1073924</v>
      </c>
      <c r="D16" s="243">
        <v>723720</v>
      </c>
      <c r="E16" s="243">
        <v>362305.76344000001</v>
      </c>
      <c r="F16" s="243">
        <v>1284545</v>
      </c>
      <c r="G16" s="243">
        <v>919801</v>
      </c>
      <c r="H16" s="243">
        <v>607993</v>
      </c>
      <c r="I16" s="243">
        <v>304436</v>
      </c>
      <c r="J16" s="243">
        <v>1132051</v>
      </c>
      <c r="K16" s="352">
        <v>817279</v>
      </c>
      <c r="L16" s="352">
        <v>516229</v>
      </c>
      <c r="M16" s="352">
        <v>266538</v>
      </c>
      <c r="N16" s="352">
        <v>1060165</v>
      </c>
      <c r="O16" s="243">
        <v>767949</v>
      </c>
      <c r="P16" s="243">
        <v>508407</v>
      </c>
      <c r="Q16" s="243">
        <v>251853</v>
      </c>
      <c r="R16" s="243">
        <v>724714</v>
      </c>
      <c r="S16" s="243">
        <v>495399</v>
      </c>
      <c r="T16" s="243">
        <v>321650</v>
      </c>
      <c r="U16" s="243">
        <v>149911</v>
      </c>
      <c r="V16" s="243">
        <v>601481</v>
      </c>
      <c r="W16" s="243">
        <v>458435</v>
      </c>
      <c r="X16" s="243">
        <v>307991</v>
      </c>
      <c r="Y16" s="243">
        <v>148505</v>
      </c>
      <c r="Z16" s="253"/>
      <c r="AA16" s="279"/>
      <c r="AB16" s="243">
        <v>608012</v>
      </c>
      <c r="AC16" s="243">
        <v>453786</v>
      </c>
      <c r="AD16" s="243">
        <v>293673</v>
      </c>
      <c r="AE16" s="243">
        <v>146553</v>
      </c>
      <c r="AF16" s="243">
        <f t="shared" ref="AF16:AM16" si="0">SUM(AF6:AF13)</f>
        <v>493845</v>
      </c>
      <c r="AG16" s="243">
        <f t="shared" si="0"/>
        <v>348189</v>
      </c>
      <c r="AH16" s="243">
        <f t="shared" si="0"/>
        <v>209877</v>
      </c>
      <c r="AI16" s="243">
        <f t="shared" si="0"/>
        <v>82267</v>
      </c>
      <c r="AJ16" s="243">
        <f t="shared" si="0"/>
        <v>357243</v>
      </c>
      <c r="AK16" s="243">
        <f t="shared" si="0"/>
        <v>269357</v>
      </c>
      <c r="AL16" s="243">
        <f t="shared" si="0"/>
        <v>176588</v>
      </c>
      <c r="AM16" s="243">
        <f t="shared" si="0"/>
        <v>84293</v>
      </c>
      <c r="AR16" s="2"/>
    </row>
    <row r="17" spans="1:44">
      <c r="A17" s="45"/>
      <c r="B17" s="263"/>
      <c r="K17" s="3"/>
      <c r="L17" s="3"/>
      <c r="M17" s="3"/>
      <c r="N17" s="3"/>
      <c r="Z17" s="11"/>
      <c r="AA17" s="263"/>
      <c r="AR17" s="2"/>
    </row>
    <row r="18" spans="1:44">
      <c r="A18" s="11" t="s">
        <v>475</v>
      </c>
      <c r="B18" s="263" t="s">
        <v>476</v>
      </c>
      <c r="K18" s="3"/>
      <c r="L18" s="3"/>
      <c r="M18" s="3"/>
      <c r="N18" s="3"/>
      <c r="Z18" s="11" t="s">
        <v>113</v>
      </c>
      <c r="AA18" s="263" t="s">
        <v>21</v>
      </c>
      <c r="AB18" s="48"/>
      <c r="AC18" s="48"/>
      <c r="AD18" s="48"/>
      <c r="AE18" s="48"/>
      <c r="AF18" s="48"/>
      <c r="AG18" s="48"/>
      <c r="AH18" s="48"/>
      <c r="AI18" s="48"/>
      <c r="AJ18" s="48"/>
      <c r="AK18" s="48"/>
      <c r="AL18" s="48"/>
      <c r="AM18" s="48"/>
      <c r="AR18" s="2"/>
    </row>
    <row r="19" spans="1:44">
      <c r="A19" s="45" t="s">
        <v>449</v>
      </c>
      <c r="B19" s="278" t="s">
        <v>715</v>
      </c>
      <c r="C19" s="24">
        <v>-352</v>
      </c>
      <c r="D19" s="24">
        <v>-91</v>
      </c>
      <c r="E19" s="24">
        <v>-252</v>
      </c>
      <c r="F19" s="24">
        <v>-408</v>
      </c>
      <c r="G19" s="24">
        <v>-252</v>
      </c>
      <c r="H19" s="24">
        <v>-154</v>
      </c>
      <c r="I19" s="24">
        <v>-20</v>
      </c>
      <c r="J19" s="24">
        <v>-367</v>
      </c>
      <c r="K19" s="112">
        <v>-289</v>
      </c>
      <c r="L19" s="112">
        <v>-280</v>
      </c>
      <c r="M19" s="112">
        <v>-152</v>
      </c>
      <c r="N19" s="112">
        <v>-2768</v>
      </c>
      <c r="O19" s="24">
        <v>-2223</v>
      </c>
      <c r="P19" s="24">
        <v>-1509</v>
      </c>
      <c r="Q19" s="24">
        <v>-671</v>
      </c>
      <c r="R19" s="24">
        <v>-2803</v>
      </c>
      <c r="S19" s="24">
        <v>-1970</v>
      </c>
      <c r="T19" s="24">
        <v>-1581</v>
      </c>
      <c r="U19" s="24">
        <v>-879</v>
      </c>
      <c r="V19" s="24">
        <v>-4501</v>
      </c>
      <c r="W19" s="24">
        <v>-8125</v>
      </c>
      <c r="X19" s="24">
        <v>-5310</v>
      </c>
      <c r="Y19" s="24">
        <v>-456</v>
      </c>
      <c r="Z19" s="45" t="s">
        <v>553</v>
      </c>
      <c r="AA19" s="278" t="s">
        <v>552</v>
      </c>
      <c r="AB19" s="24">
        <v>-6940</v>
      </c>
      <c r="AC19" s="24">
        <v>-4717</v>
      </c>
      <c r="AD19" s="24">
        <v>-1530</v>
      </c>
      <c r="AE19" s="24">
        <v>-691</v>
      </c>
      <c r="AF19" s="24">
        <v>-7381</v>
      </c>
      <c r="AG19" s="24">
        <v>-3996</v>
      </c>
      <c r="AH19" s="24">
        <v>-2746</v>
      </c>
      <c r="AI19" s="24">
        <v>-1015</v>
      </c>
      <c r="AJ19" s="24">
        <v>-4383</v>
      </c>
      <c r="AK19" s="24">
        <v>-2749.6</v>
      </c>
      <c r="AL19" s="24">
        <v>-758</v>
      </c>
      <c r="AM19" s="24">
        <v>-339</v>
      </c>
      <c r="AR19" s="2"/>
    </row>
    <row r="20" spans="1:44">
      <c r="A20" s="46" t="s">
        <v>451</v>
      </c>
      <c r="B20" s="278" t="s">
        <v>452</v>
      </c>
      <c r="C20" s="24">
        <v>-7413</v>
      </c>
      <c r="D20" s="24">
        <v>-4644</v>
      </c>
      <c r="E20" s="24">
        <v>-2218</v>
      </c>
      <c r="F20" s="24">
        <v>-9821</v>
      </c>
      <c r="G20" s="24">
        <v>-7557</v>
      </c>
      <c r="H20" s="24">
        <v>-4810</v>
      </c>
      <c r="I20" s="24">
        <v>-2317</v>
      </c>
      <c r="J20" s="24">
        <v>-10432</v>
      </c>
      <c r="K20" s="112">
        <v>-7980</v>
      </c>
      <c r="L20" s="112">
        <v>-5680</v>
      </c>
      <c r="M20" s="112">
        <v>-2808.1648100000002</v>
      </c>
      <c r="N20" s="112">
        <v>-5598</v>
      </c>
      <c r="O20" s="24">
        <v>-3800</v>
      </c>
      <c r="P20" s="24">
        <v>-2518</v>
      </c>
      <c r="Q20" s="24">
        <v>-1330</v>
      </c>
      <c r="R20" s="24">
        <v>-3951</v>
      </c>
      <c r="S20" s="24">
        <v>-2717</v>
      </c>
      <c r="T20" s="24">
        <v>-1722</v>
      </c>
      <c r="U20" s="24">
        <v>-913</v>
      </c>
      <c r="V20" s="24">
        <v>-3514</v>
      </c>
      <c r="W20" s="24">
        <v>-1949</v>
      </c>
      <c r="X20" s="24">
        <v>-1109</v>
      </c>
      <c r="Y20" s="24">
        <v>-371</v>
      </c>
      <c r="Z20" s="45" t="s">
        <v>106</v>
      </c>
      <c r="AA20" s="278" t="s">
        <v>107</v>
      </c>
      <c r="AB20" s="24">
        <v>-65415.937290000002</v>
      </c>
      <c r="AC20" s="24">
        <v>-46290.286200000002</v>
      </c>
      <c r="AD20" s="24">
        <v>-27849.261200000001</v>
      </c>
      <c r="AE20" s="24">
        <v>-16353.206099999999</v>
      </c>
      <c r="AF20" s="24">
        <v>-46391</v>
      </c>
      <c r="AG20" s="24">
        <v>-32003</v>
      </c>
      <c r="AH20" s="24">
        <v>-19332</v>
      </c>
      <c r="AI20" s="24">
        <v>-7812</v>
      </c>
      <c r="AJ20" s="24">
        <v>-33944</v>
      </c>
      <c r="AK20" s="24">
        <v>-25614</v>
      </c>
      <c r="AL20" s="24">
        <v>-17344</v>
      </c>
      <c r="AM20" s="24">
        <v>-8935</v>
      </c>
      <c r="AR20" s="2"/>
    </row>
    <row r="21" spans="1:44">
      <c r="A21" s="47" t="s">
        <v>453</v>
      </c>
      <c r="B21" s="278" t="s">
        <v>716</v>
      </c>
      <c r="C21" s="24">
        <v>-18350</v>
      </c>
      <c r="D21" s="24">
        <v>-11966</v>
      </c>
      <c r="E21" s="24">
        <v>-6886</v>
      </c>
      <c r="F21" s="24">
        <v>-17935</v>
      </c>
      <c r="G21" s="24">
        <v>-13048</v>
      </c>
      <c r="H21" s="24">
        <v>-8288</v>
      </c>
      <c r="I21" s="24">
        <v>-3567</v>
      </c>
      <c r="J21" s="24">
        <v>-13329</v>
      </c>
      <c r="K21" s="112">
        <v>-8837</v>
      </c>
      <c r="L21" s="112">
        <v>-3858</v>
      </c>
      <c r="M21" s="112">
        <v>-1325</v>
      </c>
      <c r="N21" s="112">
        <v>-15582</v>
      </c>
      <c r="O21" s="24">
        <v>-9450</v>
      </c>
      <c r="P21" s="24">
        <v>-5797</v>
      </c>
      <c r="Q21" s="24">
        <v>-2451</v>
      </c>
      <c r="R21" s="24">
        <v>-6343</v>
      </c>
      <c r="S21" s="24">
        <v>-2738</v>
      </c>
      <c r="T21" s="24">
        <v>-1727</v>
      </c>
      <c r="U21" s="24">
        <v>-791</v>
      </c>
      <c r="V21" s="24">
        <v>-3525</v>
      </c>
      <c r="W21" s="24">
        <v>-2727</v>
      </c>
      <c r="X21" s="24">
        <v>-1752</v>
      </c>
      <c r="Y21" s="24">
        <v>-814</v>
      </c>
      <c r="Z21" s="45" t="s">
        <v>108</v>
      </c>
      <c r="AA21" s="278" t="s">
        <v>109</v>
      </c>
      <c r="AB21" s="24">
        <v>-7751</v>
      </c>
      <c r="AC21" s="24">
        <v>-5501</v>
      </c>
      <c r="AD21" s="24">
        <v>-3284</v>
      </c>
      <c r="AE21" s="24">
        <v>-1491</v>
      </c>
      <c r="AF21" s="24">
        <v>-1593</v>
      </c>
      <c r="AG21" s="24">
        <v>-1071</v>
      </c>
      <c r="AH21" s="24">
        <v>-443</v>
      </c>
      <c r="AI21" s="24">
        <v>-101</v>
      </c>
      <c r="AJ21" s="24">
        <v>-269</v>
      </c>
      <c r="AK21" s="24">
        <v>-196</v>
      </c>
      <c r="AL21" s="24">
        <v>-128</v>
      </c>
      <c r="AM21" s="24">
        <v>-70</v>
      </c>
      <c r="AR21" s="2"/>
    </row>
    <row r="22" spans="1:44">
      <c r="A22" s="45" t="s">
        <v>455</v>
      </c>
      <c r="B22" s="278" t="s">
        <v>456</v>
      </c>
      <c r="C22" s="24">
        <v>-7132</v>
      </c>
      <c r="D22" s="24">
        <v>-6463</v>
      </c>
      <c r="E22" s="24">
        <v>-698</v>
      </c>
      <c r="F22" s="24">
        <v>-2682</v>
      </c>
      <c r="G22" s="24">
        <v>-1930</v>
      </c>
      <c r="H22" s="24">
        <v>-1376</v>
      </c>
      <c r="I22" s="24">
        <v>-705</v>
      </c>
      <c r="J22" s="24">
        <v>-2316</v>
      </c>
      <c r="K22" s="112">
        <v>-1709</v>
      </c>
      <c r="L22" s="112">
        <v>-1149</v>
      </c>
      <c r="M22" s="112">
        <v>-581</v>
      </c>
      <c r="N22" s="112">
        <v>-4565</v>
      </c>
      <c r="O22" s="24">
        <v>-3791</v>
      </c>
      <c r="P22" s="24">
        <v>-2527</v>
      </c>
      <c r="Q22" s="24">
        <v>-1466</v>
      </c>
      <c r="R22" s="24">
        <v>-1959</v>
      </c>
      <c r="S22" s="24">
        <v>-882</v>
      </c>
      <c r="T22" s="24">
        <v>-617</v>
      </c>
      <c r="U22" s="24">
        <v>-219</v>
      </c>
      <c r="V22" s="24">
        <v>-1266</v>
      </c>
      <c r="W22" s="24">
        <v>-1419</v>
      </c>
      <c r="X22" s="24">
        <v>-988</v>
      </c>
      <c r="Y22" s="24">
        <v>-487</v>
      </c>
      <c r="Z22" s="47" t="s">
        <v>411</v>
      </c>
      <c r="AA22" s="278" t="s">
        <v>412</v>
      </c>
      <c r="AB22" s="24">
        <v>-11195</v>
      </c>
      <c r="AC22" s="24">
        <v>-7232</v>
      </c>
      <c r="AD22" s="24">
        <v>-7538</v>
      </c>
      <c r="AE22" s="24">
        <v>-2658</v>
      </c>
      <c r="AF22" s="24">
        <v>-5353</v>
      </c>
      <c r="AG22" s="24">
        <v>-3000</v>
      </c>
      <c r="AH22" s="24">
        <v>-962</v>
      </c>
      <c r="AI22" s="24"/>
      <c r="AJ22" s="24"/>
      <c r="AK22" s="24"/>
      <c r="AL22" s="24"/>
      <c r="AM22" s="24"/>
      <c r="AR22" s="2"/>
    </row>
    <row r="23" spans="1:44">
      <c r="A23" s="45" t="s">
        <v>459</v>
      </c>
      <c r="B23" s="278" t="s">
        <v>719</v>
      </c>
      <c r="C23" s="24">
        <v>-3548</v>
      </c>
      <c r="D23" s="24">
        <v>-2626</v>
      </c>
      <c r="E23" s="24">
        <v>-1278</v>
      </c>
      <c r="F23" s="24">
        <v>-6622</v>
      </c>
      <c r="G23" s="24">
        <v>-5178</v>
      </c>
      <c r="H23" s="24">
        <v>-3137</v>
      </c>
      <c r="I23" s="24">
        <v>-1731</v>
      </c>
      <c r="J23" s="24">
        <v>-5121</v>
      </c>
      <c r="K23" s="112">
        <v>-3816</v>
      </c>
      <c r="L23" s="112">
        <v>-2693</v>
      </c>
      <c r="M23" s="112">
        <v>-1085</v>
      </c>
      <c r="N23" s="112">
        <v>-20519</v>
      </c>
      <c r="O23" s="24">
        <v>-10731</v>
      </c>
      <c r="P23" s="24">
        <v>-8124</v>
      </c>
      <c r="Q23" s="24">
        <v>-1047</v>
      </c>
      <c r="R23" s="24">
        <v>-20109</v>
      </c>
      <c r="S23" s="24">
        <v>-14363</v>
      </c>
      <c r="T23" s="24">
        <v>-7740</v>
      </c>
      <c r="U23" s="24">
        <v>-611</v>
      </c>
      <c r="V23" s="24">
        <v>-2331</v>
      </c>
      <c r="W23" s="24">
        <v>-3011</v>
      </c>
      <c r="X23" s="24">
        <v>-2590</v>
      </c>
      <c r="Y23" s="24">
        <v>-1355</v>
      </c>
      <c r="Z23" s="45" t="s">
        <v>112</v>
      </c>
      <c r="AA23" s="278" t="s">
        <v>468</v>
      </c>
      <c r="AB23" s="24">
        <v>-23490.062709999998</v>
      </c>
      <c r="AC23" s="24">
        <v>-14465.713800000001</v>
      </c>
      <c r="AD23" s="24">
        <v>-8544.7387999999992</v>
      </c>
      <c r="AE23" s="24">
        <v>-2322.7938999999997</v>
      </c>
      <c r="AF23" s="24">
        <v>-10425</v>
      </c>
      <c r="AG23" s="24">
        <v>-6533</v>
      </c>
      <c r="AH23" s="24">
        <v>-3785</v>
      </c>
      <c r="AI23" s="24">
        <v>-1477</v>
      </c>
      <c r="AJ23" s="24">
        <v>-8148</v>
      </c>
      <c r="AK23" s="24">
        <v>-6640.4</v>
      </c>
      <c r="AL23" s="24">
        <v>-4569</v>
      </c>
      <c r="AM23" s="24">
        <v>-2397</v>
      </c>
      <c r="AR23" s="2"/>
    </row>
    <row r="24" spans="1:44" ht="25.5">
      <c r="A24" s="45" t="s">
        <v>556</v>
      </c>
      <c r="B24" s="278" t="s">
        <v>557</v>
      </c>
      <c r="C24" s="24">
        <v>-87747</v>
      </c>
      <c r="D24" s="24">
        <v>-54145</v>
      </c>
      <c r="E24" s="24">
        <v>-25674</v>
      </c>
      <c r="F24" s="24">
        <v>-102415</v>
      </c>
      <c r="G24" s="24">
        <v>-74150</v>
      </c>
      <c r="H24" s="24">
        <v>-47332</v>
      </c>
      <c r="I24" s="24">
        <v>-25495</v>
      </c>
      <c r="J24" s="24">
        <v>-97950</v>
      </c>
      <c r="K24" s="112">
        <v>-72435</v>
      </c>
      <c r="L24" s="112">
        <v>-51583</v>
      </c>
      <c r="M24" s="112">
        <v>-30477</v>
      </c>
      <c r="N24" s="112">
        <v>-115656</v>
      </c>
      <c r="O24" s="24">
        <v>-81189</v>
      </c>
      <c r="P24" s="24">
        <v>-52733</v>
      </c>
      <c r="Q24" s="24">
        <v>-25230</v>
      </c>
      <c r="R24" s="24">
        <v>-74432</v>
      </c>
      <c r="S24" s="24">
        <v>-55791</v>
      </c>
      <c r="T24" s="24">
        <v>-39430</v>
      </c>
      <c r="U24" s="24">
        <v>-18472</v>
      </c>
      <c r="V24" s="24">
        <v>-75640</v>
      </c>
      <c r="W24" s="24">
        <v>-54161</v>
      </c>
      <c r="X24" s="24">
        <v>-35397</v>
      </c>
      <c r="Y24" s="24">
        <v>-15349</v>
      </c>
      <c r="Z24" s="45"/>
      <c r="AA24" s="278"/>
      <c r="AB24" s="24"/>
      <c r="AC24" s="24"/>
      <c r="AD24" s="24"/>
      <c r="AE24" s="24"/>
      <c r="AF24" s="24"/>
      <c r="AG24" s="24"/>
      <c r="AH24" s="24"/>
      <c r="AI24" s="24"/>
      <c r="AJ24" s="24"/>
      <c r="AK24" s="24"/>
      <c r="AL24" s="24"/>
      <c r="AM24" s="24"/>
      <c r="AR24" s="2"/>
    </row>
    <row r="25" spans="1:44" ht="25.5">
      <c r="A25" s="45" t="s">
        <v>469</v>
      </c>
      <c r="B25" s="278" t="s">
        <v>464</v>
      </c>
      <c r="C25" s="24">
        <v>-16966</v>
      </c>
      <c r="D25" s="24">
        <v>-11480</v>
      </c>
      <c r="E25" s="24">
        <v>-6395</v>
      </c>
      <c r="F25" s="24">
        <v>-19271</v>
      </c>
      <c r="G25" s="24">
        <v>-14110</v>
      </c>
      <c r="H25" s="24">
        <v>-9518</v>
      </c>
      <c r="I25" s="24">
        <v>-4942</v>
      </c>
      <c r="J25" s="24">
        <v>-20007</v>
      </c>
      <c r="K25" s="112">
        <v>-15898</v>
      </c>
      <c r="L25" s="112">
        <v>-11513</v>
      </c>
      <c r="M25" s="112">
        <v>-5268</v>
      </c>
      <c r="N25" s="112">
        <v>-14972</v>
      </c>
      <c r="O25" s="24">
        <v>-11564</v>
      </c>
      <c r="P25" s="24">
        <v>-7165</v>
      </c>
      <c r="Q25" s="24">
        <v>-3525</v>
      </c>
      <c r="R25" s="24">
        <v>-11592</v>
      </c>
      <c r="S25" s="24">
        <v>-8452</v>
      </c>
      <c r="T25" s="24">
        <v>-3672</v>
      </c>
      <c r="U25" s="24">
        <v>-2031</v>
      </c>
      <c r="V25" s="24">
        <v>-9764</v>
      </c>
      <c r="W25" s="24">
        <v>-7178</v>
      </c>
      <c r="X25" s="24">
        <v>-4723</v>
      </c>
      <c r="Y25" s="24">
        <v>-2368</v>
      </c>
      <c r="Z25" s="45"/>
      <c r="AA25" s="278"/>
      <c r="AB25" s="24"/>
      <c r="AC25" s="24"/>
      <c r="AD25" s="24"/>
      <c r="AE25" s="24"/>
      <c r="AF25" s="24"/>
      <c r="AG25" s="24"/>
      <c r="AH25" s="24"/>
      <c r="AI25" s="24"/>
      <c r="AJ25" s="24"/>
      <c r="AK25" s="24"/>
      <c r="AL25" s="24"/>
      <c r="AM25" s="24"/>
      <c r="AR25" s="2"/>
    </row>
    <row r="26" spans="1:44" ht="25.5">
      <c r="A26" s="45" t="s">
        <v>714</v>
      </c>
      <c r="B26" s="278" t="s">
        <v>717</v>
      </c>
      <c r="C26" s="24">
        <v>-18052</v>
      </c>
      <c r="D26" s="24">
        <v>-11984</v>
      </c>
      <c r="E26" s="24">
        <v>-6259</v>
      </c>
      <c r="F26" s="24">
        <v>-30341</v>
      </c>
      <c r="G26" s="24">
        <v>-22854</v>
      </c>
      <c r="H26" s="24">
        <v>-14859</v>
      </c>
      <c r="I26" s="24">
        <v>-7183</v>
      </c>
      <c r="J26" s="24">
        <v>-27099</v>
      </c>
      <c r="K26" s="112">
        <v>-18878</v>
      </c>
      <c r="L26" s="112">
        <v>-12312</v>
      </c>
      <c r="M26" s="112">
        <v>-6599</v>
      </c>
      <c r="N26" s="112">
        <v>-29044</v>
      </c>
      <c r="O26" s="24">
        <v>-22117</v>
      </c>
      <c r="P26" s="24">
        <v>-15460</v>
      </c>
      <c r="Q26" s="24">
        <v>-7623</v>
      </c>
      <c r="R26" s="24">
        <v>-24075</v>
      </c>
      <c r="S26" s="24">
        <v>-15035</v>
      </c>
      <c r="T26" s="24">
        <v>-8465</v>
      </c>
      <c r="U26" s="24">
        <v>-2786</v>
      </c>
      <c r="V26" s="24">
        <v>-8075</v>
      </c>
      <c r="W26" s="24">
        <v>-7044</v>
      </c>
      <c r="X26" s="24">
        <v>-3005</v>
      </c>
      <c r="Y26" s="24">
        <v>-1166</v>
      </c>
      <c r="Z26" s="45"/>
      <c r="AA26" s="278"/>
      <c r="AB26" s="24"/>
      <c r="AC26" s="24"/>
      <c r="AD26" s="24"/>
      <c r="AE26" s="24"/>
      <c r="AF26" s="24"/>
      <c r="AG26" s="24"/>
      <c r="AH26" s="24"/>
      <c r="AI26" s="24"/>
      <c r="AJ26" s="24"/>
      <c r="AK26" s="24"/>
      <c r="AL26" s="24"/>
      <c r="AM26" s="24"/>
      <c r="AR26" s="2"/>
    </row>
    <row r="27" spans="1:44">
      <c r="A27" s="45" t="s">
        <v>555</v>
      </c>
      <c r="B27" s="278" t="s">
        <v>470</v>
      </c>
      <c r="C27" s="24">
        <v>-38994</v>
      </c>
      <c r="D27" s="24">
        <v>-24698</v>
      </c>
      <c r="E27" s="24">
        <v>-11962</v>
      </c>
      <c r="F27" s="24">
        <v>-46064</v>
      </c>
      <c r="G27" s="24">
        <v>-32993</v>
      </c>
      <c r="H27" s="24">
        <v>-21389</v>
      </c>
      <c r="I27" s="24">
        <v>-11190</v>
      </c>
      <c r="J27" s="24">
        <v>-39335</v>
      </c>
      <c r="K27" s="112">
        <v>-29142</v>
      </c>
      <c r="L27" s="112">
        <v>-20102</v>
      </c>
      <c r="M27" s="112">
        <v>-11483</v>
      </c>
      <c r="N27" s="112">
        <v>-31524</v>
      </c>
      <c r="O27" s="24">
        <v>-10474</v>
      </c>
      <c r="P27" s="24">
        <v>-5487</v>
      </c>
      <c r="Q27" s="24">
        <v>-2627</v>
      </c>
      <c r="R27" s="24">
        <v>-12060</v>
      </c>
      <c r="S27" s="24">
        <v>-8779</v>
      </c>
      <c r="T27" s="24">
        <v>-4039</v>
      </c>
      <c r="U27" s="24">
        <v>-2535</v>
      </c>
      <c r="V27" s="24">
        <v>-6886</v>
      </c>
      <c r="W27" s="24">
        <v>-1257</v>
      </c>
      <c r="X27" s="24">
        <v>-1078</v>
      </c>
      <c r="Y27" s="24">
        <v>1686</v>
      </c>
      <c r="Z27" s="45"/>
      <c r="AA27" s="278"/>
      <c r="AB27" s="24"/>
      <c r="AC27" s="24"/>
      <c r="AD27" s="24"/>
      <c r="AE27" s="24"/>
      <c r="AF27" s="24"/>
      <c r="AG27" s="24"/>
      <c r="AH27" s="24"/>
      <c r="AI27" s="24"/>
      <c r="AJ27" s="24"/>
      <c r="AK27" s="24"/>
      <c r="AL27" s="24"/>
      <c r="AM27" s="24"/>
      <c r="AR27" s="2"/>
    </row>
    <row r="28" spans="1:44" ht="15" thickBot="1">
      <c r="A28" s="37"/>
      <c r="B28" s="274"/>
      <c r="C28" s="37">
        <v>-198554</v>
      </c>
      <c r="D28" s="37">
        <v>-128097</v>
      </c>
      <c r="E28" s="37">
        <v>-61622</v>
      </c>
      <c r="F28" s="37">
        <v>-235559</v>
      </c>
      <c r="G28" s="37">
        <v>-172072</v>
      </c>
      <c r="H28" s="37">
        <v>-110863</v>
      </c>
      <c r="I28" s="37">
        <v>-57150</v>
      </c>
      <c r="J28" s="37">
        <v>-215956</v>
      </c>
      <c r="K28" s="353">
        <v>-158984</v>
      </c>
      <c r="L28" s="353">
        <v>-109170</v>
      </c>
      <c r="M28" s="353">
        <v>-59778</v>
      </c>
      <c r="N28" s="353">
        <v>-240228</v>
      </c>
      <c r="O28" s="37">
        <v>-155339</v>
      </c>
      <c r="P28" s="37">
        <v>-101320</v>
      </c>
      <c r="Q28" s="37">
        <v>-45970</v>
      </c>
      <c r="R28" s="37">
        <v>-157324</v>
      </c>
      <c r="S28" s="37">
        <v>-110727</v>
      </c>
      <c r="T28" s="37">
        <v>-68993</v>
      </c>
      <c r="U28" s="37">
        <v>-29237</v>
      </c>
      <c r="V28" s="37">
        <v>-115502</v>
      </c>
      <c r="W28" s="37">
        <v>-86871</v>
      </c>
      <c r="X28" s="37">
        <v>-55952</v>
      </c>
      <c r="Y28" s="37">
        <v>-20680</v>
      </c>
      <c r="Z28" s="37"/>
      <c r="AA28" s="274"/>
      <c r="AB28" s="37">
        <v>-114792</v>
      </c>
      <c r="AC28" s="37">
        <v>-78206</v>
      </c>
      <c r="AD28" s="37">
        <v>-48746</v>
      </c>
      <c r="AE28" s="37">
        <v>-23516</v>
      </c>
      <c r="AF28" s="37">
        <f t="shared" ref="AF28:AM28" si="1">AF19+AF21+AF20+AF22+AF23</f>
        <v>-71143</v>
      </c>
      <c r="AG28" s="37">
        <f t="shared" si="1"/>
        <v>-46603</v>
      </c>
      <c r="AH28" s="37">
        <f t="shared" si="1"/>
        <v>-27268</v>
      </c>
      <c r="AI28" s="37">
        <f t="shared" si="1"/>
        <v>-10405</v>
      </c>
      <c r="AJ28" s="37">
        <f t="shared" si="1"/>
        <v>-46744</v>
      </c>
      <c r="AK28" s="37">
        <f t="shared" si="1"/>
        <v>-35200</v>
      </c>
      <c r="AL28" s="37">
        <f t="shared" si="1"/>
        <v>-22799</v>
      </c>
      <c r="AM28" s="37">
        <f t="shared" si="1"/>
        <v>-11741</v>
      </c>
      <c r="AR28" s="2"/>
    </row>
    <row r="29" spans="1:44" ht="15" thickTop="1">
      <c r="A29" s="252" t="s">
        <v>471</v>
      </c>
      <c r="B29" s="280" t="s">
        <v>472</v>
      </c>
      <c r="C29" s="166">
        <v>875370</v>
      </c>
      <c r="D29" s="166">
        <v>595623</v>
      </c>
      <c r="E29" s="166">
        <v>300683.76344000001</v>
      </c>
      <c r="F29" s="166">
        <v>1048986</v>
      </c>
      <c r="G29" s="166">
        <v>747729</v>
      </c>
      <c r="H29" s="166">
        <v>497130</v>
      </c>
      <c r="I29" s="166">
        <v>247286</v>
      </c>
      <c r="J29" s="166">
        <v>916095</v>
      </c>
      <c r="K29" s="133">
        <v>658295</v>
      </c>
      <c r="L29" s="133">
        <v>407058.73</v>
      </c>
      <c r="M29" s="133">
        <v>206759.83519000001</v>
      </c>
      <c r="N29" s="133">
        <v>819937</v>
      </c>
      <c r="O29" s="166">
        <v>612610</v>
      </c>
      <c r="P29" s="166">
        <v>407087</v>
      </c>
      <c r="Q29" s="166">
        <v>205883</v>
      </c>
      <c r="R29" s="166">
        <v>567390</v>
      </c>
      <c r="S29" s="166">
        <v>384672</v>
      </c>
      <c r="T29" s="166">
        <v>252657</v>
      </c>
      <c r="U29" s="166">
        <v>120674</v>
      </c>
      <c r="V29" s="166">
        <v>485979</v>
      </c>
      <c r="W29" s="166">
        <v>371564</v>
      </c>
      <c r="X29" s="166">
        <v>252039</v>
      </c>
      <c r="Y29" s="166">
        <v>127825</v>
      </c>
      <c r="Z29" s="151" t="s">
        <v>22</v>
      </c>
      <c r="AA29" s="264" t="s">
        <v>23</v>
      </c>
      <c r="AB29" s="166">
        <v>493220</v>
      </c>
      <c r="AC29" s="166">
        <v>375580</v>
      </c>
      <c r="AD29" s="166">
        <v>244927</v>
      </c>
      <c r="AE29" s="166">
        <v>123037</v>
      </c>
      <c r="AF29" s="166">
        <f t="shared" ref="AF29:AM29" si="2">AF16+AF28</f>
        <v>422702</v>
      </c>
      <c r="AG29" s="166">
        <f t="shared" si="2"/>
        <v>301586</v>
      </c>
      <c r="AH29" s="166">
        <f t="shared" si="2"/>
        <v>182609</v>
      </c>
      <c r="AI29" s="166">
        <f t="shared" si="2"/>
        <v>71862</v>
      </c>
      <c r="AJ29" s="166">
        <f t="shared" si="2"/>
        <v>310499</v>
      </c>
      <c r="AK29" s="166">
        <f t="shared" si="2"/>
        <v>234157</v>
      </c>
      <c r="AL29" s="166">
        <f t="shared" si="2"/>
        <v>153789</v>
      </c>
      <c r="AM29" s="166">
        <f t="shared" si="2"/>
        <v>72552</v>
      </c>
      <c r="AR29" s="2"/>
    </row>
    <row r="30" spans="1:44">
      <c r="A30" s="45"/>
      <c r="B30" s="264"/>
      <c r="N30" s="4"/>
      <c r="AR30" s="2"/>
    </row>
    <row r="31" spans="1:44">
      <c r="B31" s="41"/>
      <c r="N31" s="4"/>
      <c r="AA31" s="41"/>
      <c r="AB31" s="42"/>
      <c r="AC31" s="42"/>
      <c r="AD31" s="42"/>
      <c r="AE31" s="42"/>
      <c r="AF31" s="42"/>
      <c r="AG31" s="42"/>
      <c r="AH31" s="42"/>
      <c r="AI31" s="42"/>
      <c r="AJ31" s="42"/>
      <c r="AK31" s="42"/>
      <c r="AL31" s="42"/>
      <c r="AM31" s="42"/>
      <c r="AR31" s="2"/>
    </row>
    <row r="32" spans="1:44">
      <c r="B32" s="41"/>
      <c r="AA32" s="41"/>
      <c r="AB32" s="42"/>
      <c r="AC32" s="42"/>
      <c r="AD32" s="42"/>
      <c r="AE32" s="42"/>
      <c r="AF32" s="42"/>
      <c r="AG32" s="42"/>
      <c r="AH32" s="42"/>
      <c r="AI32" s="42"/>
      <c r="AJ32" s="42"/>
      <c r="AK32" s="42"/>
      <c r="AL32" s="42"/>
      <c r="AM32" s="42"/>
      <c r="AR32" s="2"/>
    </row>
    <row r="33" spans="1:44">
      <c r="A33" s="13" t="s">
        <v>53</v>
      </c>
      <c r="B33" s="13" t="s">
        <v>54</v>
      </c>
      <c r="Z33" s="13" t="s">
        <v>53</v>
      </c>
      <c r="AA33" s="13" t="s">
        <v>54</v>
      </c>
      <c r="AB33" s="13"/>
      <c r="AC33" s="13"/>
      <c r="AD33" s="13"/>
      <c r="AE33" s="13"/>
      <c r="AF33" s="13"/>
      <c r="AG33" s="13"/>
      <c r="AH33" s="13"/>
      <c r="AI33" s="13"/>
      <c r="AJ33" s="13"/>
      <c r="AK33" s="13"/>
      <c r="AL33" s="13"/>
      <c r="AM33" s="13"/>
      <c r="AR33" s="2"/>
    </row>
    <row r="34" spans="1:44" ht="30.2" customHeight="1">
      <c r="A34" s="31" t="s">
        <v>471</v>
      </c>
      <c r="B34" s="31" t="s">
        <v>472</v>
      </c>
      <c r="C34" s="149" t="s">
        <v>738</v>
      </c>
      <c r="D34" s="149" t="s">
        <v>730</v>
      </c>
      <c r="E34" s="149" t="s">
        <v>695</v>
      </c>
      <c r="F34" s="149" t="s">
        <v>694</v>
      </c>
      <c r="G34" s="149" t="s">
        <v>686</v>
      </c>
      <c r="H34" s="149" t="s">
        <v>684</v>
      </c>
      <c r="I34" s="149" t="s">
        <v>673</v>
      </c>
      <c r="J34" s="149" t="s">
        <v>662</v>
      </c>
      <c r="K34" s="149" t="s">
        <v>586</v>
      </c>
      <c r="L34" s="149" t="s">
        <v>583</v>
      </c>
      <c r="M34" s="149" t="s">
        <v>578</v>
      </c>
      <c r="N34" s="149" t="s">
        <v>566</v>
      </c>
      <c r="O34" s="149" t="s">
        <v>565</v>
      </c>
      <c r="P34" s="149" t="s">
        <v>550</v>
      </c>
      <c r="Q34" s="149" t="s">
        <v>538</v>
      </c>
      <c r="R34" s="149" t="s">
        <v>520</v>
      </c>
      <c r="S34" s="149" t="s">
        <v>478</v>
      </c>
      <c r="T34" s="149" t="s">
        <v>448</v>
      </c>
      <c r="U34" s="149" t="s">
        <v>429</v>
      </c>
      <c r="V34" s="149" t="s">
        <v>427</v>
      </c>
      <c r="W34" s="149" t="s">
        <v>423</v>
      </c>
      <c r="X34" s="149" t="s">
        <v>419</v>
      </c>
      <c r="Y34" s="149" t="s">
        <v>417</v>
      </c>
      <c r="Z34" s="31" t="s">
        <v>22</v>
      </c>
      <c r="AA34" s="31" t="s">
        <v>23</v>
      </c>
      <c r="AB34" s="149" t="s">
        <v>415</v>
      </c>
      <c r="AC34" s="149" t="s">
        <v>408</v>
      </c>
      <c r="AD34" s="149" t="s">
        <v>398</v>
      </c>
      <c r="AE34" s="149" t="s">
        <v>383</v>
      </c>
      <c r="AF34" s="149" t="s">
        <v>379</v>
      </c>
      <c r="AG34" s="149" t="s">
        <v>372</v>
      </c>
      <c r="AH34" s="149" t="s">
        <v>373</v>
      </c>
      <c r="AI34" s="149" t="s">
        <v>374</v>
      </c>
      <c r="AJ34" s="149" t="s">
        <v>375</v>
      </c>
      <c r="AK34" s="149" t="s">
        <v>376</v>
      </c>
      <c r="AL34" s="149" t="s">
        <v>377</v>
      </c>
      <c r="AM34" s="149" t="s">
        <v>378</v>
      </c>
      <c r="AR34" s="2"/>
    </row>
    <row r="35" spans="1:44">
      <c r="A35" s="11" t="s">
        <v>473</v>
      </c>
      <c r="B35" s="263" t="s">
        <v>474</v>
      </c>
      <c r="Z35" s="11" t="s">
        <v>101</v>
      </c>
      <c r="AA35" s="263" t="s">
        <v>19</v>
      </c>
      <c r="AB35" s="44"/>
      <c r="AC35" s="44"/>
      <c r="AD35" s="44"/>
      <c r="AE35" s="44"/>
      <c r="AF35" s="44"/>
      <c r="AG35" s="44"/>
      <c r="AH35" s="44"/>
      <c r="AI35" s="44"/>
      <c r="AJ35" s="44"/>
      <c r="AK35" s="44"/>
      <c r="AL35" s="44"/>
      <c r="AM35" s="44"/>
      <c r="AR35" s="2"/>
    </row>
    <row r="36" spans="1:44">
      <c r="A36" s="45" t="s">
        <v>449</v>
      </c>
      <c r="B36" s="278" t="s">
        <v>715</v>
      </c>
      <c r="C36" s="24">
        <v>78126</v>
      </c>
      <c r="D36" s="24">
        <v>85889</v>
      </c>
      <c r="E36" s="24">
        <v>78894</v>
      </c>
      <c r="F36" s="24">
        <v>88108</v>
      </c>
      <c r="G36" s="24">
        <v>75311</v>
      </c>
      <c r="H36" s="24">
        <v>74037</v>
      </c>
      <c r="I36" s="24">
        <v>74334</v>
      </c>
      <c r="J36" s="24">
        <v>81895</v>
      </c>
      <c r="K36" s="112">
        <v>89266</v>
      </c>
      <c r="L36" s="112">
        <v>69719</v>
      </c>
      <c r="M36" s="112">
        <v>71338</v>
      </c>
      <c r="N36" s="112">
        <v>71042</v>
      </c>
      <c r="O36" s="24">
        <v>62898</v>
      </c>
      <c r="P36" s="24">
        <v>63126</v>
      </c>
      <c r="Q36" s="24">
        <v>71167</v>
      </c>
      <c r="R36" s="24">
        <v>62491</v>
      </c>
      <c r="S36" s="24">
        <v>52522</v>
      </c>
      <c r="T36" s="24">
        <v>51930</v>
      </c>
      <c r="U36" s="24">
        <v>47237</v>
      </c>
      <c r="V36" s="24">
        <v>32238.033759999991</v>
      </c>
      <c r="W36" s="24">
        <v>51119</v>
      </c>
      <c r="X36" s="24">
        <v>52911</v>
      </c>
      <c r="Y36" s="24">
        <v>57815</v>
      </c>
      <c r="Z36" s="45" t="s">
        <v>551</v>
      </c>
      <c r="AA36" s="278" t="s">
        <v>552</v>
      </c>
      <c r="AB36" s="24">
        <v>51763</v>
      </c>
      <c r="AC36" s="24">
        <v>45824</v>
      </c>
      <c r="AD36" s="24">
        <v>50633</v>
      </c>
      <c r="AE36" s="24">
        <v>48447</v>
      </c>
      <c r="AF36" s="24">
        <v>44548</v>
      </c>
      <c r="AG36" s="24">
        <v>42532</v>
      </c>
      <c r="AH36" s="24">
        <v>41712</v>
      </c>
      <c r="AI36" s="24">
        <v>26932</v>
      </c>
      <c r="AJ36" s="24">
        <v>27779.600000000006</v>
      </c>
      <c r="AK36" s="24">
        <v>26422.399999999994</v>
      </c>
      <c r="AL36" s="24">
        <v>25254</v>
      </c>
      <c r="AM36" s="24">
        <v>24483</v>
      </c>
      <c r="AR36" s="2"/>
    </row>
    <row r="37" spans="1:44" ht="14.45" customHeight="1">
      <c r="A37" s="45" t="s">
        <v>451</v>
      </c>
      <c r="B37" s="278" t="s">
        <v>452</v>
      </c>
      <c r="C37" s="24">
        <v>58389</v>
      </c>
      <c r="D37" s="24">
        <v>62704</v>
      </c>
      <c r="E37" s="24">
        <v>70974</v>
      </c>
      <c r="F37" s="24">
        <v>78798</v>
      </c>
      <c r="G37" s="24">
        <v>55222</v>
      </c>
      <c r="H37" s="24">
        <v>54597</v>
      </c>
      <c r="I37" s="24">
        <v>65801</v>
      </c>
      <c r="J37" s="24">
        <v>74562</v>
      </c>
      <c r="K37" s="112">
        <v>50648</v>
      </c>
      <c r="L37" s="112">
        <v>42744</v>
      </c>
      <c r="M37" s="112">
        <v>44354</v>
      </c>
      <c r="N37" s="112">
        <v>50975</v>
      </c>
      <c r="O37" s="24">
        <v>35782</v>
      </c>
      <c r="P37" s="24">
        <v>33473</v>
      </c>
      <c r="Q37" s="24">
        <v>34123</v>
      </c>
      <c r="R37" s="24">
        <v>31169</v>
      </c>
      <c r="S37" s="24">
        <v>26888</v>
      </c>
      <c r="T37" s="24">
        <v>24168</v>
      </c>
      <c r="U37" s="24">
        <v>25033</v>
      </c>
      <c r="V37" s="24">
        <v>31163</v>
      </c>
      <c r="W37" s="24">
        <v>24620</v>
      </c>
      <c r="X37" s="24">
        <v>26189</v>
      </c>
      <c r="Y37" s="24">
        <v>24125</v>
      </c>
      <c r="Z37" s="45" t="s">
        <v>420</v>
      </c>
      <c r="AA37" s="278" t="s">
        <v>421</v>
      </c>
      <c r="AB37" s="24">
        <v>40853</v>
      </c>
      <c r="AC37" s="24">
        <v>46038</v>
      </c>
      <c r="AD37" s="24">
        <v>46550</v>
      </c>
      <c r="AE37" s="24">
        <v>47410</v>
      </c>
      <c r="AF37" s="24">
        <v>45180</v>
      </c>
      <c r="AG37" s="24">
        <v>45338</v>
      </c>
      <c r="AH37" s="24">
        <v>39308</v>
      </c>
      <c r="AI37" s="24">
        <v>29366</v>
      </c>
      <c r="AJ37" s="24">
        <v>30969.600000000006</v>
      </c>
      <c r="AK37" s="24">
        <v>31467.399999999994</v>
      </c>
      <c r="AL37" s="24">
        <v>32210</v>
      </c>
      <c r="AM37" s="24">
        <v>28063</v>
      </c>
      <c r="AR37" s="2"/>
    </row>
    <row r="38" spans="1:44">
      <c r="A38" s="45" t="s">
        <v>453</v>
      </c>
      <c r="B38" s="278" t="s">
        <v>716</v>
      </c>
      <c r="C38" s="24">
        <v>9859</v>
      </c>
      <c r="D38" s="24">
        <v>8530</v>
      </c>
      <c r="E38" s="24">
        <v>13282</v>
      </c>
      <c r="F38" s="24">
        <v>9179</v>
      </c>
      <c r="G38" s="24">
        <v>8604</v>
      </c>
      <c r="H38" s="24">
        <v>8105</v>
      </c>
      <c r="I38" s="24">
        <v>6987</v>
      </c>
      <c r="J38" s="24">
        <v>8415</v>
      </c>
      <c r="K38" s="112">
        <v>8809</v>
      </c>
      <c r="L38" s="112">
        <v>6117</v>
      </c>
      <c r="M38" s="112">
        <v>8150</v>
      </c>
      <c r="N38" s="112">
        <v>9668</v>
      </c>
      <c r="O38" s="24">
        <v>10358</v>
      </c>
      <c r="P38" s="24">
        <v>9545</v>
      </c>
      <c r="Q38" s="24">
        <v>10171</v>
      </c>
      <c r="R38" s="24">
        <v>9069</v>
      </c>
      <c r="S38" s="24">
        <v>4538</v>
      </c>
      <c r="T38" s="24">
        <v>4642</v>
      </c>
      <c r="U38" s="24">
        <v>4191</v>
      </c>
      <c r="V38" s="24">
        <v>5312</v>
      </c>
      <c r="W38" s="24">
        <v>5189</v>
      </c>
      <c r="X38" s="24">
        <v>4902</v>
      </c>
      <c r="Y38" s="24">
        <v>4072</v>
      </c>
      <c r="Z38" s="45" t="s">
        <v>102</v>
      </c>
      <c r="AA38" s="278" t="s">
        <v>103</v>
      </c>
      <c r="AB38" s="24">
        <v>7115</v>
      </c>
      <c r="AC38" s="24">
        <v>7496</v>
      </c>
      <c r="AD38" s="24">
        <v>6557</v>
      </c>
      <c r="AE38" s="24">
        <v>6789</v>
      </c>
      <c r="AF38" s="24">
        <v>7161</v>
      </c>
      <c r="AG38" s="24">
        <v>7455</v>
      </c>
      <c r="AH38" s="24">
        <v>5246</v>
      </c>
      <c r="AI38" s="24">
        <v>2014</v>
      </c>
      <c r="AJ38" s="24">
        <v>2143</v>
      </c>
      <c r="AK38" s="24">
        <v>1819</v>
      </c>
      <c r="AL38" s="24">
        <v>1938</v>
      </c>
      <c r="AM38" s="24">
        <v>2014</v>
      </c>
      <c r="AR38" s="2"/>
    </row>
    <row r="39" spans="1:44">
      <c r="A39" s="45" t="s">
        <v>455</v>
      </c>
      <c r="B39" s="278" t="s">
        <v>456</v>
      </c>
      <c r="C39" s="24">
        <v>24982</v>
      </c>
      <c r="D39" s="24">
        <v>24278</v>
      </c>
      <c r="E39" s="24">
        <v>22400</v>
      </c>
      <c r="F39" s="24">
        <v>22797</v>
      </c>
      <c r="G39" s="24">
        <v>21128</v>
      </c>
      <c r="H39" s="24">
        <v>20615</v>
      </c>
      <c r="I39" s="24">
        <v>19005</v>
      </c>
      <c r="J39" s="24">
        <v>19750</v>
      </c>
      <c r="K39" s="112">
        <v>18927</v>
      </c>
      <c r="L39" s="112">
        <v>17632</v>
      </c>
      <c r="M39" s="112">
        <v>19116</v>
      </c>
      <c r="N39" s="112">
        <v>24141</v>
      </c>
      <c r="O39" s="24">
        <v>24777</v>
      </c>
      <c r="P39" s="24">
        <v>26328</v>
      </c>
      <c r="Q39" s="24">
        <v>26631</v>
      </c>
      <c r="R39" s="24">
        <v>22874</v>
      </c>
      <c r="S39" s="24">
        <v>12597</v>
      </c>
      <c r="T39" s="24">
        <v>12205</v>
      </c>
      <c r="U39" s="24">
        <v>11892</v>
      </c>
      <c r="V39" s="24">
        <v>11755</v>
      </c>
      <c r="W39" s="24">
        <v>12613</v>
      </c>
      <c r="X39" s="24">
        <v>12537</v>
      </c>
      <c r="Y39" s="24">
        <v>12479</v>
      </c>
      <c r="Z39" s="45" t="s">
        <v>104</v>
      </c>
      <c r="AA39" s="278" t="s">
        <v>105</v>
      </c>
      <c r="AB39" s="24">
        <v>1856</v>
      </c>
      <c r="AC39" s="24">
        <v>3894</v>
      </c>
      <c r="AD39" s="24">
        <v>6032</v>
      </c>
      <c r="AE39" s="24">
        <v>5631</v>
      </c>
      <c r="AF39" s="24">
        <v>6519</v>
      </c>
      <c r="AG39" s="24">
        <v>6682</v>
      </c>
      <c r="AH39" s="24">
        <v>6448</v>
      </c>
      <c r="AI39" s="24">
        <v>5352</v>
      </c>
      <c r="AJ39" s="24">
        <v>5547</v>
      </c>
      <c r="AK39" s="24">
        <v>8328</v>
      </c>
      <c r="AL39" s="24">
        <v>4508</v>
      </c>
      <c r="AM39" s="24">
        <v>5000</v>
      </c>
      <c r="AR39" s="2"/>
    </row>
    <row r="40" spans="1:44">
      <c r="A40" s="45" t="s">
        <v>457</v>
      </c>
      <c r="B40" s="278" t="s">
        <v>718</v>
      </c>
      <c r="C40" s="24">
        <v>12666</v>
      </c>
      <c r="D40" s="24">
        <v>14764</v>
      </c>
      <c r="E40" s="24">
        <v>12793</v>
      </c>
      <c r="F40" s="24">
        <v>13798</v>
      </c>
      <c r="G40" s="24">
        <v>13493</v>
      </c>
      <c r="H40" s="24">
        <v>11076</v>
      </c>
      <c r="I40" s="24">
        <v>12188</v>
      </c>
      <c r="J40" s="24">
        <v>11659</v>
      </c>
      <c r="K40" s="112">
        <v>11787</v>
      </c>
      <c r="L40" s="112">
        <v>13210</v>
      </c>
      <c r="M40" s="112">
        <v>13664</v>
      </c>
      <c r="N40" s="112">
        <v>13880</v>
      </c>
      <c r="O40" s="24">
        <v>14443</v>
      </c>
      <c r="P40" s="24">
        <v>14680</v>
      </c>
      <c r="Q40" s="24">
        <v>14622</v>
      </c>
      <c r="R40" s="24">
        <v>13520</v>
      </c>
      <c r="S40" s="24">
        <v>8741</v>
      </c>
      <c r="T40" s="24">
        <v>8161</v>
      </c>
      <c r="U40" s="24">
        <v>8090</v>
      </c>
      <c r="V40" s="24">
        <v>8668</v>
      </c>
      <c r="W40" s="24">
        <v>7162</v>
      </c>
      <c r="X40" s="24">
        <v>6926</v>
      </c>
      <c r="Y40" s="24">
        <v>6674</v>
      </c>
      <c r="Z40" s="45" t="s">
        <v>106</v>
      </c>
      <c r="AA40" s="278" t="s">
        <v>107</v>
      </c>
      <c r="AB40" s="24">
        <v>19292</v>
      </c>
      <c r="AC40" s="24">
        <v>21536</v>
      </c>
      <c r="AD40" s="24">
        <v>18622</v>
      </c>
      <c r="AE40" s="24">
        <v>19411</v>
      </c>
      <c r="AF40" s="24">
        <v>21486</v>
      </c>
      <c r="AG40" s="24">
        <v>18924</v>
      </c>
      <c r="AH40" s="24">
        <v>16891</v>
      </c>
      <c r="AI40" s="24">
        <v>13535</v>
      </c>
      <c r="AJ40" s="24">
        <v>18293.400000000001</v>
      </c>
      <c r="AK40" s="24">
        <v>18080.599999999999</v>
      </c>
      <c r="AL40" s="24">
        <v>22943</v>
      </c>
      <c r="AM40" s="24">
        <v>20676</v>
      </c>
      <c r="AR40" s="2"/>
    </row>
    <row r="41" spans="1:44">
      <c r="A41" s="46" t="s">
        <v>459</v>
      </c>
      <c r="B41" s="278" t="s">
        <v>719</v>
      </c>
      <c r="C41" s="24">
        <v>24308</v>
      </c>
      <c r="D41" s="24">
        <v>31879</v>
      </c>
      <c r="E41" s="24">
        <v>42367</v>
      </c>
      <c r="F41" s="24">
        <v>37832</v>
      </c>
      <c r="G41" s="24">
        <v>37499</v>
      </c>
      <c r="H41" s="24">
        <v>41996</v>
      </c>
      <c r="I41" s="24">
        <v>36507</v>
      </c>
      <c r="J41" s="24">
        <v>30719</v>
      </c>
      <c r="K41" s="112">
        <v>27466</v>
      </c>
      <c r="L41" s="112">
        <v>24491</v>
      </c>
      <c r="M41" s="112">
        <v>28812</v>
      </c>
      <c r="N41" s="112">
        <v>33496</v>
      </c>
      <c r="O41" s="24">
        <v>26939</v>
      </c>
      <c r="P41" s="24">
        <v>31525</v>
      </c>
      <c r="Q41" s="24">
        <v>25975</v>
      </c>
      <c r="R41" s="24">
        <v>26249</v>
      </c>
      <c r="S41" s="24">
        <v>20365</v>
      </c>
      <c r="T41" s="24">
        <v>26726</v>
      </c>
      <c r="U41" s="24">
        <v>17909</v>
      </c>
      <c r="V41" s="24">
        <v>14408</v>
      </c>
      <c r="W41" s="24">
        <v>13048</v>
      </c>
      <c r="X41" s="24">
        <v>12582</v>
      </c>
      <c r="Y41" s="24">
        <v>9292</v>
      </c>
      <c r="Z41" s="46" t="s">
        <v>108</v>
      </c>
      <c r="AA41" s="278" t="s">
        <v>109</v>
      </c>
      <c r="AB41" s="24">
        <v>17170</v>
      </c>
      <c r="AC41" s="24">
        <v>17085</v>
      </c>
      <c r="AD41" s="24">
        <v>5734</v>
      </c>
      <c r="AE41" s="24">
        <v>12463</v>
      </c>
      <c r="AF41" s="24">
        <v>9431</v>
      </c>
      <c r="AG41" s="24">
        <v>7085</v>
      </c>
      <c r="AH41" s="24">
        <v>7543</v>
      </c>
      <c r="AI41" s="24">
        <v>3887</v>
      </c>
      <c r="AJ41" s="24">
        <v>1018.3999999999996</v>
      </c>
      <c r="AK41" s="24">
        <v>3563.6000000000004</v>
      </c>
      <c r="AL41" s="24">
        <v>4066</v>
      </c>
      <c r="AM41" s="24">
        <v>2952</v>
      </c>
      <c r="AR41" s="2"/>
    </row>
    <row r="42" spans="1:44">
      <c r="A42" s="47" t="s">
        <v>461</v>
      </c>
      <c r="B42" s="278" t="s">
        <v>462</v>
      </c>
      <c r="C42" s="24">
        <v>91002</v>
      </c>
      <c r="D42" s="24">
        <v>83280</v>
      </c>
      <c r="E42" s="24">
        <v>80285</v>
      </c>
      <c r="F42" s="24">
        <v>65685</v>
      </c>
      <c r="G42" s="24">
        <v>63308</v>
      </c>
      <c r="H42" s="24">
        <v>56636</v>
      </c>
      <c r="I42" s="24">
        <v>60753</v>
      </c>
      <c r="J42" s="24">
        <v>46847</v>
      </c>
      <c r="K42" s="112">
        <v>59099</v>
      </c>
      <c r="L42" s="112">
        <v>46893</v>
      </c>
      <c r="M42" s="112">
        <v>48265</v>
      </c>
      <c r="N42" s="112">
        <v>53567</v>
      </c>
      <c r="O42" s="24">
        <v>61629</v>
      </c>
      <c r="P42" s="24">
        <v>53137</v>
      </c>
      <c r="Q42" s="24">
        <v>48374</v>
      </c>
      <c r="R42" s="24">
        <v>39633</v>
      </c>
      <c r="S42" s="24">
        <v>29103</v>
      </c>
      <c r="T42" s="24">
        <v>27743</v>
      </c>
      <c r="U42" s="24">
        <v>22400</v>
      </c>
      <c r="V42" s="24">
        <v>23956</v>
      </c>
      <c r="W42" s="24">
        <v>21838</v>
      </c>
      <c r="X42" s="24">
        <v>25602</v>
      </c>
      <c r="Y42" s="24">
        <v>19053</v>
      </c>
      <c r="Z42" s="47" t="s">
        <v>110</v>
      </c>
      <c r="AA42" s="278" t="s">
        <v>111</v>
      </c>
      <c r="AB42" s="24">
        <v>3680</v>
      </c>
      <c r="AC42" s="24">
        <v>3297</v>
      </c>
      <c r="AD42" s="24">
        <v>1213</v>
      </c>
      <c r="AE42" s="24">
        <v>902</v>
      </c>
      <c r="AF42" s="24">
        <v>1878</v>
      </c>
      <c r="AG42" s="24">
        <v>877</v>
      </c>
      <c r="AH42" s="24">
        <v>1612</v>
      </c>
      <c r="AI42" s="24"/>
      <c r="AJ42" s="24"/>
      <c r="AK42" s="24"/>
      <c r="AL42" s="24"/>
      <c r="AM42" s="24"/>
      <c r="AR42" s="2"/>
    </row>
    <row r="43" spans="1:44" ht="25.5">
      <c r="A43" s="45" t="s">
        <v>463</v>
      </c>
      <c r="B43" s="278" t="s">
        <v>464</v>
      </c>
      <c r="C43" s="24">
        <v>42061</v>
      </c>
      <c r="D43" s="24">
        <v>42550.236559999998</v>
      </c>
      <c r="E43" s="24">
        <v>32930.763440000002</v>
      </c>
      <c r="F43" s="24">
        <v>41631</v>
      </c>
      <c r="G43" s="24">
        <v>30253</v>
      </c>
      <c r="H43" s="24">
        <v>27571</v>
      </c>
      <c r="I43" s="24">
        <v>20688</v>
      </c>
      <c r="J43" s="24">
        <v>31015</v>
      </c>
      <c r="K43" s="112">
        <v>27701</v>
      </c>
      <c r="L43" s="112">
        <v>23358</v>
      </c>
      <c r="M43" s="112">
        <v>18622</v>
      </c>
      <c r="N43" s="112">
        <v>21330</v>
      </c>
      <c r="O43" s="24">
        <v>12168</v>
      </c>
      <c r="P43" s="24">
        <v>13953</v>
      </c>
      <c r="Q43" s="24">
        <v>12823</v>
      </c>
      <c r="R43" s="24">
        <v>13520</v>
      </c>
      <c r="S43" s="24">
        <v>14323</v>
      </c>
      <c r="T43" s="24">
        <v>10454</v>
      </c>
      <c r="U43" s="24">
        <v>8718</v>
      </c>
      <c r="V43" s="24">
        <v>10219</v>
      </c>
      <c r="W43" s="24">
        <v>10304</v>
      </c>
      <c r="X43" s="24">
        <v>11513</v>
      </c>
      <c r="Y43" s="24">
        <v>10281</v>
      </c>
      <c r="Z43" s="45" t="s">
        <v>112</v>
      </c>
      <c r="AA43" s="278" t="s">
        <v>468</v>
      </c>
      <c r="AB43" s="23">
        <v>12497</v>
      </c>
      <c r="AC43" s="23">
        <v>14943</v>
      </c>
      <c r="AD43" s="23">
        <v>11779</v>
      </c>
      <c r="AE43" s="23">
        <v>5500</v>
      </c>
      <c r="AF43" s="23">
        <v>9453</v>
      </c>
      <c r="AG43" s="23">
        <v>9419</v>
      </c>
      <c r="AH43" s="23">
        <v>8850</v>
      </c>
      <c r="AI43" s="23">
        <v>1181</v>
      </c>
      <c r="AJ43" s="23">
        <v>2135</v>
      </c>
      <c r="AK43" s="23">
        <v>3088</v>
      </c>
      <c r="AL43" s="23">
        <v>1376</v>
      </c>
      <c r="AM43" s="23">
        <v>1105</v>
      </c>
      <c r="AR43" s="2"/>
    </row>
    <row r="44" spans="1:44" ht="14.25" customHeight="1">
      <c r="A44" s="45" t="s">
        <v>465</v>
      </c>
      <c r="B44" s="278" t="s">
        <v>717</v>
      </c>
      <c r="C44" s="24">
        <v>5607</v>
      </c>
      <c r="D44" s="24">
        <v>4068</v>
      </c>
      <c r="E44" s="24">
        <v>4250</v>
      </c>
      <c r="F44" s="24">
        <v>3216</v>
      </c>
      <c r="G44" s="24">
        <v>2285</v>
      </c>
      <c r="H44" s="24">
        <v>2968</v>
      </c>
      <c r="I44" s="24">
        <v>3218</v>
      </c>
      <c r="J44" s="24">
        <v>3700</v>
      </c>
      <c r="K44" s="112">
        <v>2712.5200000000004</v>
      </c>
      <c r="L44" s="112">
        <v>2744.4799999999996</v>
      </c>
      <c r="M44" s="112">
        <v>3780</v>
      </c>
      <c r="N44" s="112">
        <v>9997</v>
      </c>
      <c r="O44" s="24">
        <v>7170</v>
      </c>
      <c r="P44" s="24">
        <v>7239</v>
      </c>
      <c r="Q44" s="24">
        <v>3896</v>
      </c>
      <c r="R44" s="24">
        <v>6578</v>
      </c>
      <c r="S44" s="24">
        <v>2538</v>
      </c>
      <c r="T44" s="24">
        <v>2694</v>
      </c>
      <c r="U44" s="24">
        <v>1621</v>
      </c>
      <c r="V44" s="24">
        <v>2170</v>
      </c>
      <c r="W44" s="24">
        <v>2036</v>
      </c>
      <c r="X44" s="24">
        <v>977</v>
      </c>
      <c r="Y44" s="24">
        <v>565</v>
      </c>
      <c r="Z44" s="45"/>
      <c r="AA44" s="278"/>
      <c r="AB44" s="24"/>
      <c r="AC44" s="24"/>
      <c r="AD44" s="24"/>
      <c r="AE44" s="24"/>
      <c r="AF44" s="24"/>
      <c r="AG44" s="24"/>
      <c r="AH44" s="24"/>
      <c r="AI44" s="24"/>
      <c r="AJ44" s="24"/>
      <c r="AK44" s="24"/>
      <c r="AL44" s="24"/>
      <c r="AM44" s="24"/>
      <c r="AR44" s="2"/>
    </row>
    <row r="45" spans="1:44">
      <c r="A45" s="45" t="s">
        <v>467</v>
      </c>
      <c r="B45" s="278" t="s">
        <v>468</v>
      </c>
      <c r="C45" s="24">
        <v>3204</v>
      </c>
      <c r="D45" s="24">
        <v>3472</v>
      </c>
      <c r="E45" s="24">
        <v>4130</v>
      </c>
      <c r="F45" s="24">
        <v>3700</v>
      </c>
      <c r="G45" s="24">
        <v>4705</v>
      </c>
      <c r="H45" s="24">
        <v>5956</v>
      </c>
      <c r="I45" s="24">
        <v>4955</v>
      </c>
      <c r="J45" s="24">
        <v>6210</v>
      </c>
      <c r="K45" s="112">
        <v>4634</v>
      </c>
      <c r="L45" s="112">
        <v>2777</v>
      </c>
      <c r="M45" s="112">
        <v>10437</v>
      </c>
      <c r="N45" s="112">
        <v>4120</v>
      </c>
      <c r="O45" s="24">
        <v>3378</v>
      </c>
      <c r="P45" s="24">
        <v>3548</v>
      </c>
      <c r="Q45" s="24">
        <v>4071</v>
      </c>
      <c r="R45" s="24">
        <v>4212</v>
      </c>
      <c r="S45" s="24">
        <v>2134</v>
      </c>
      <c r="T45" s="24">
        <v>3016</v>
      </c>
      <c r="U45" s="24">
        <v>2820</v>
      </c>
      <c r="V45" s="24">
        <v>3156.9662399999997</v>
      </c>
      <c r="W45" s="24">
        <v>2515</v>
      </c>
      <c r="X45" s="24">
        <v>5347</v>
      </c>
      <c r="Y45" s="24">
        <v>4149</v>
      </c>
      <c r="Z45" s="45"/>
      <c r="AA45" s="278"/>
      <c r="AB45" s="24"/>
      <c r="AC45" s="24"/>
      <c r="AD45" s="24"/>
      <c r="AE45" s="24"/>
      <c r="AF45" s="24"/>
      <c r="AG45" s="24"/>
      <c r="AH45" s="24"/>
      <c r="AI45" s="24"/>
      <c r="AJ45" s="24"/>
      <c r="AK45" s="24"/>
      <c r="AL45" s="24"/>
      <c r="AM45" s="24"/>
      <c r="AR45" s="2"/>
    </row>
    <row r="46" spans="1:44">
      <c r="A46" s="253"/>
      <c r="B46" s="279"/>
      <c r="C46" s="243">
        <v>350204</v>
      </c>
      <c r="D46" s="243">
        <v>361414.23655999999</v>
      </c>
      <c r="E46" s="243">
        <v>362305.76344000001</v>
      </c>
      <c r="F46" s="243">
        <v>364744</v>
      </c>
      <c r="G46" s="243">
        <v>311808</v>
      </c>
      <c r="H46" s="243">
        <v>303557</v>
      </c>
      <c r="I46" s="243">
        <v>304436</v>
      </c>
      <c r="J46" s="243">
        <v>314772</v>
      </c>
      <c r="K46" s="352">
        <v>301050</v>
      </c>
      <c r="L46" s="352">
        <v>249685</v>
      </c>
      <c r="M46" s="352">
        <v>266538</v>
      </c>
      <c r="N46" s="352">
        <v>292216</v>
      </c>
      <c r="O46" s="243">
        <v>259542</v>
      </c>
      <c r="P46" s="243">
        <v>256554</v>
      </c>
      <c r="Q46" s="243">
        <v>251853</v>
      </c>
      <c r="R46" s="243">
        <v>229315</v>
      </c>
      <c r="S46" s="243">
        <v>173749</v>
      </c>
      <c r="T46" s="243">
        <v>171739</v>
      </c>
      <c r="U46" s="243">
        <v>149911</v>
      </c>
      <c r="V46" s="243">
        <v>143046</v>
      </c>
      <c r="W46" s="243">
        <v>150444</v>
      </c>
      <c r="X46" s="243">
        <v>159486</v>
      </c>
      <c r="Y46" s="243">
        <v>148505</v>
      </c>
      <c r="Z46" s="253"/>
      <c r="AA46" s="279"/>
      <c r="AB46" s="243">
        <v>154226</v>
      </c>
      <c r="AC46" s="243">
        <v>160113</v>
      </c>
      <c r="AD46" s="243">
        <v>147120</v>
      </c>
      <c r="AE46" s="243">
        <v>146553</v>
      </c>
      <c r="AF46" s="243">
        <f t="shared" ref="AF46:AM46" si="3">SUM(AF36:AF43)</f>
        <v>145656</v>
      </c>
      <c r="AG46" s="243">
        <f t="shared" si="3"/>
        <v>138312</v>
      </c>
      <c r="AH46" s="243">
        <f t="shared" si="3"/>
        <v>127610</v>
      </c>
      <c r="AI46" s="243">
        <f t="shared" si="3"/>
        <v>82267</v>
      </c>
      <c r="AJ46" s="243">
        <f t="shared" si="3"/>
        <v>87886</v>
      </c>
      <c r="AK46" s="243">
        <f t="shared" si="3"/>
        <v>92769</v>
      </c>
      <c r="AL46" s="243">
        <f t="shared" si="3"/>
        <v>92295</v>
      </c>
      <c r="AM46" s="243">
        <f t="shared" si="3"/>
        <v>84293</v>
      </c>
      <c r="AR46" s="2"/>
    </row>
    <row r="47" spans="1:44">
      <c r="B47" s="263"/>
      <c r="K47" s="3"/>
      <c r="L47" s="3"/>
      <c r="M47" s="3"/>
      <c r="N47" s="3"/>
      <c r="Z47" s="11"/>
      <c r="AA47" s="263"/>
      <c r="AB47" s="25"/>
      <c r="AC47" s="25"/>
      <c r="AD47" s="25"/>
      <c r="AE47" s="25"/>
      <c r="AF47" s="25"/>
      <c r="AG47" s="25"/>
      <c r="AH47" s="25"/>
      <c r="AI47" s="25"/>
      <c r="AJ47" s="25"/>
      <c r="AK47" s="25"/>
      <c r="AL47" s="25"/>
      <c r="AM47" s="25"/>
      <c r="AR47" s="2"/>
    </row>
    <row r="48" spans="1:44">
      <c r="A48" s="11" t="s">
        <v>475</v>
      </c>
      <c r="B48" s="263" t="s">
        <v>476</v>
      </c>
      <c r="K48" s="3"/>
      <c r="L48" s="3"/>
      <c r="M48" s="3"/>
      <c r="N48" s="3"/>
      <c r="Z48" s="11" t="s">
        <v>113</v>
      </c>
      <c r="AA48" s="263" t="s">
        <v>21</v>
      </c>
      <c r="AB48" s="48"/>
      <c r="AC48" s="48"/>
      <c r="AD48" s="48"/>
      <c r="AE48" s="48"/>
      <c r="AF48" s="48"/>
      <c r="AG48" s="48"/>
      <c r="AH48" s="48"/>
      <c r="AI48" s="48"/>
      <c r="AJ48" s="48"/>
      <c r="AK48" s="48"/>
      <c r="AL48" s="48"/>
      <c r="AM48" s="48"/>
      <c r="AR48" s="2"/>
    </row>
    <row r="49" spans="1:44">
      <c r="A49" s="45" t="s">
        <v>449</v>
      </c>
      <c r="B49" s="278" t="s">
        <v>715</v>
      </c>
      <c r="C49" s="24">
        <v>-261</v>
      </c>
      <c r="D49" s="24">
        <v>161</v>
      </c>
      <c r="E49" s="24">
        <v>-252</v>
      </c>
      <c r="F49" s="24">
        <v>-156</v>
      </c>
      <c r="G49" s="24">
        <v>-98</v>
      </c>
      <c r="H49" s="24">
        <v>-134</v>
      </c>
      <c r="I49" s="24">
        <v>-20</v>
      </c>
      <c r="J49" s="24">
        <v>-78</v>
      </c>
      <c r="K49" s="112">
        <v>-9</v>
      </c>
      <c r="L49" s="112">
        <v>-128</v>
      </c>
      <c r="M49" s="112">
        <v>-152</v>
      </c>
      <c r="N49" s="112">
        <v>-545</v>
      </c>
      <c r="O49" s="24">
        <v>-714</v>
      </c>
      <c r="P49" s="24">
        <v>-838</v>
      </c>
      <c r="Q49" s="24">
        <v>-671</v>
      </c>
      <c r="R49" s="24">
        <v>-833</v>
      </c>
      <c r="S49" s="24">
        <v>-389</v>
      </c>
      <c r="T49" s="24">
        <v>-702</v>
      </c>
      <c r="U49" s="24">
        <v>-879</v>
      </c>
      <c r="V49" s="24">
        <v>3624</v>
      </c>
      <c r="W49" s="24">
        <v>-2815</v>
      </c>
      <c r="X49" s="24">
        <v>-4854</v>
      </c>
      <c r="Y49" s="24">
        <v>-456</v>
      </c>
      <c r="Z49" s="45" t="s">
        <v>553</v>
      </c>
      <c r="AA49" s="278" t="s">
        <v>552</v>
      </c>
      <c r="AB49" s="24">
        <v>-2223</v>
      </c>
      <c r="AC49" s="24">
        <v>-3187</v>
      </c>
      <c r="AD49" s="24">
        <v>-839</v>
      </c>
      <c r="AE49" s="24">
        <v>-691</v>
      </c>
      <c r="AF49" s="24">
        <v>-3385</v>
      </c>
      <c r="AG49" s="24">
        <v>-1250</v>
      </c>
      <c r="AH49" s="24">
        <v>-1731</v>
      </c>
      <c r="AI49" s="24">
        <v>-1015</v>
      </c>
      <c r="AJ49" s="24">
        <v>-1633.4</v>
      </c>
      <c r="AK49" s="24">
        <v>-1991.6</v>
      </c>
      <c r="AL49" s="24">
        <v>-419</v>
      </c>
      <c r="AM49" s="24">
        <v>-339</v>
      </c>
      <c r="AR49" s="2"/>
    </row>
    <row r="50" spans="1:44">
      <c r="A50" s="46" t="s">
        <v>451</v>
      </c>
      <c r="B50" s="278" t="s">
        <v>452</v>
      </c>
      <c r="C50" s="24">
        <v>-2769</v>
      </c>
      <c r="D50" s="24">
        <v>-2426</v>
      </c>
      <c r="E50" s="24">
        <v>-2218</v>
      </c>
      <c r="F50" s="24">
        <v>-2264</v>
      </c>
      <c r="G50" s="24">
        <v>-2747</v>
      </c>
      <c r="H50" s="24">
        <v>-2493</v>
      </c>
      <c r="I50" s="24">
        <v>-2317</v>
      </c>
      <c r="J50" s="24">
        <v>-2452</v>
      </c>
      <c r="K50" s="112">
        <v>-2300</v>
      </c>
      <c r="L50" s="112">
        <v>-2871.8351899999998</v>
      </c>
      <c r="M50" s="112">
        <v>-2808.1648100000002</v>
      </c>
      <c r="N50" s="112">
        <v>-1798</v>
      </c>
      <c r="O50" s="24">
        <v>-1282</v>
      </c>
      <c r="P50" s="24">
        <v>-1188</v>
      </c>
      <c r="Q50" s="24">
        <v>-1330</v>
      </c>
      <c r="R50" s="24">
        <v>-1234</v>
      </c>
      <c r="S50" s="24">
        <v>-995</v>
      </c>
      <c r="T50" s="24">
        <v>-809</v>
      </c>
      <c r="U50" s="24">
        <v>-913</v>
      </c>
      <c r="V50" s="24">
        <v>-1565</v>
      </c>
      <c r="W50" s="24">
        <v>-840</v>
      </c>
      <c r="X50" s="24">
        <v>-738</v>
      </c>
      <c r="Y50" s="24">
        <v>-371</v>
      </c>
      <c r="Z50" s="45" t="s">
        <v>106</v>
      </c>
      <c r="AA50" s="278" t="s">
        <v>107</v>
      </c>
      <c r="AB50" s="24">
        <v>-19125.651089999999</v>
      </c>
      <c r="AC50" s="24">
        <v>-18441.025000000001</v>
      </c>
      <c r="AD50" s="24">
        <v>-11496.055100000001</v>
      </c>
      <c r="AE50" s="24">
        <v>-16353.206099999999</v>
      </c>
      <c r="AF50" s="24">
        <v>-14388</v>
      </c>
      <c r="AG50" s="24">
        <v>-12671</v>
      </c>
      <c r="AH50" s="24">
        <v>-11520</v>
      </c>
      <c r="AI50" s="24">
        <v>-7812</v>
      </c>
      <c r="AJ50" s="24">
        <v>-8330</v>
      </c>
      <c r="AK50" s="24">
        <v>-8270</v>
      </c>
      <c r="AL50" s="24">
        <v>-8409</v>
      </c>
      <c r="AM50" s="24">
        <v>-8935</v>
      </c>
      <c r="AR50" s="2"/>
    </row>
    <row r="51" spans="1:44">
      <c r="A51" s="47" t="s">
        <v>453</v>
      </c>
      <c r="B51" s="278" t="s">
        <v>716</v>
      </c>
      <c r="C51" s="24">
        <v>-6384</v>
      </c>
      <c r="D51" s="24">
        <v>-5080</v>
      </c>
      <c r="E51" s="24">
        <v>-6886</v>
      </c>
      <c r="F51" s="24">
        <v>-4887</v>
      </c>
      <c r="G51" s="24">
        <v>-4760</v>
      </c>
      <c r="H51" s="24">
        <v>-4721</v>
      </c>
      <c r="I51" s="24">
        <v>-3567</v>
      </c>
      <c r="J51" s="24">
        <v>-4492</v>
      </c>
      <c r="K51" s="112">
        <v>-4979</v>
      </c>
      <c r="L51" s="112">
        <v>-2533</v>
      </c>
      <c r="M51" s="112">
        <v>-1325</v>
      </c>
      <c r="N51" s="112">
        <v>-6132</v>
      </c>
      <c r="O51" s="24">
        <v>-3653</v>
      </c>
      <c r="P51" s="24">
        <v>-3346</v>
      </c>
      <c r="Q51" s="24">
        <v>-2451</v>
      </c>
      <c r="R51" s="24">
        <v>-3605</v>
      </c>
      <c r="S51" s="24">
        <v>-1011</v>
      </c>
      <c r="T51" s="24">
        <v>-936</v>
      </c>
      <c r="U51" s="24">
        <v>-791</v>
      </c>
      <c r="V51" s="24">
        <v>-798</v>
      </c>
      <c r="W51" s="24">
        <v>-975</v>
      </c>
      <c r="X51" s="24">
        <v>-938</v>
      </c>
      <c r="Y51" s="24">
        <v>-814</v>
      </c>
      <c r="Z51" s="45" t="s">
        <v>108</v>
      </c>
      <c r="AA51" s="278" t="s">
        <v>109</v>
      </c>
      <c r="AB51" s="24">
        <v>-2250</v>
      </c>
      <c r="AC51" s="24">
        <v>-2217</v>
      </c>
      <c r="AD51" s="24">
        <v>-1793</v>
      </c>
      <c r="AE51" s="24">
        <v>-1491</v>
      </c>
      <c r="AF51" s="24">
        <v>-522</v>
      </c>
      <c r="AG51" s="24">
        <v>-628</v>
      </c>
      <c r="AH51" s="24">
        <v>-342</v>
      </c>
      <c r="AI51" s="24">
        <v>-101</v>
      </c>
      <c r="AJ51" s="24">
        <v>-73</v>
      </c>
      <c r="AK51" s="24">
        <v>-68</v>
      </c>
      <c r="AL51" s="24">
        <v>-58</v>
      </c>
      <c r="AM51" s="24">
        <v>-70</v>
      </c>
      <c r="AR51" s="2"/>
    </row>
    <row r="52" spans="1:44">
      <c r="A52" s="45" t="s">
        <v>455</v>
      </c>
      <c r="B52" s="278" t="s">
        <v>456</v>
      </c>
      <c r="C52" s="24">
        <v>-669</v>
      </c>
      <c r="D52" s="24">
        <v>-5765</v>
      </c>
      <c r="E52" s="24">
        <v>-698</v>
      </c>
      <c r="F52" s="24">
        <v>-752</v>
      </c>
      <c r="G52" s="24">
        <v>-554</v>
      </c>
      <c r="H52" s="24">
        <v>-671</v>
      </c>
      <c r="I52" s="24">
        <v>-705</v>
      </c>
      <c r="J52" s="24">
        <v>-607</v>
      </c>
      <c r="K52" s="112">
        <v>-560</v>
      </c>
      <c r="L52" s="112">
        <v>-568</v>
      </c>
      <c r="M52" s="112">
        <v>-581</v>
      </c>
      <c r="N52" s="112">
        <v>-774</v>
      </c>
      <c r="O52" s="24">
        <v>-1264</v>
      </c>
      <c r="P52" s="24">
        <v>-1061</v>
      </c>
      <c r="Q52" s="24">
        <v>-1466</v>
      </c>
      <c r="R52" s="24">
        <v>-1077</v>
      </c>
      <c r="S52" s="24">
        <v>-265</v>
      </c>
      <c r="T52" s="24">
        <v>-398</v>
      </c>
      <c r="U52" s="24">
        <v>-219</v>
      </c>
      <c r="V52" s="24">
        <v>153</v>
      </c>
      <c r="W52" s="24">
        <v>-431</v>
      </c>
      <c r="X52" s="24">
        <v>-501</v>
      </c>
      <c r="Y52" s="24">
        <v>-487</v>
      </c>
      <c r="Z52" s="47" t="s">
        <v>411</v>
      </c>
      <c r="AA52" s="278" t="s">
        <v>412</v>
      </c>
      <c r="AB52" s="24">
        <v>-3963</v>
      </c>
      <c r="AC52" s="24">
        <v>306</v>
      </c>
      <c r="AD52" s="24">
        <v>-4880</v>
      </c>
      <c r="AE52" s="24">
        <v>-2658</v>
      </c>
      <c r="AF52" s="24">
        <v>-2353</v>
      </c>
      <c r="AG52" s="24">
        <v>-2038</v>
      </c>
      <c r="AH52" s="24">
        <v>-962</v>
      </c>
      <c r="AI52" s="24"/>
      <c r="AJ52" s="24"/>
      <c r="AK52" s="24"/>
      <c r="AL52" s="24"/>
      <c r="AM52" s="24"/>
      <c r="AR52" s="2"/>
    </row>
    <row r="53" spans="1:44">
      <c r="A53" s="45" t="s">
        <v>459</v>
      </c>
      <c r="B53" s="278" t="s">
        <v>719</v>
      </c>
      <c r="C53" s="24">
        <v>-922</v>
      </c>
      <c r="D53" s="24">
        <v>-1348</v>
      </c>
      <c r="E53" s="24">
        <v>-1278</v>
      </c>
      <c r="F53" s="24">
        <v>-1444</v>
      </c>
      <c r="G53" s="24">
        <v>-2041</v>
      </c>
      <c r="H53" s="24">
        <v>-1406</v>
      </c>
      <c r="I53" s="24">
        <v>-1731</v>
      </c>
      <c r="J53" s="24">
        <v>-1305</v>
      </c>
      <c r="K53" s="112">
        <v>-1123</v>
      </c>
      <c r="L53" s="112">
        <v>-1608</v>
      </c>
      <c r="M53" s="112">
        <v>-1085</v>
      </c>
      <c r="N53" s="112">
        <v>-9788</v>
      </c>
      <c r="O53" s="24">
        <v>-2607</v>
      </c>
      <c r="P53" s="24">
        <v>-7077</v>
      </c>
      <c r="Q53" s="24">
        <v>-1047</v>
      </c>
      <c r="R53" s="24">
        <v>-5746</v>
      </c>
      <c r="S53" s="24">
        <v>-6623</v>
      </c>
      <c r="T53" s="24">
        <v>-7129</v>
      </c>
      <c r="U53" s="24">
        <v>-611</v>
      </c>
      <c r="V53" s="24">
        <v>680</v>
      </c>
      <c r="W53" s="24">
        <v>-421</v>
      </c>
      <c r="X53" s="24">
        <v>-1235</v>
      </c>
      <c r="Y53" s="24">
        <v>-1355</v>
      </c>
      <c r="Z53" s="45" t="s">
        <v>112</v>
      </c>
      <c r="AA53" s="278" t="s">
        <v>468</v>
      </c>
      <c r="AB53" s="24">
        <v>-9024.348909999997</v>
      </c>
      <c r="AC53" s="24">
        <v>-5920.9750000000022</v>
      </c>
      <c r="AD53" s="24">
        <v>-6221.9448999999995</v>
      </c>
      <c r="AE53" s="24">
        <v>-2322.7938999999997</v>
      </c>
      <c r="AF53" s="24">
        <v>-3892</v>
      </c>
      <c r="AG53" s="24">
        <v>-2748</v>
      </c>
      <c r="AH53" s="24">
        <v>-2308</v>
      </c>
      <c r="AI53" s="24">
        <v>-1477</v>
      </c>
      <c r="AJ53" s="24">
        <v>-1507.6000000000004</v>
      </c>
      <c r="AK53" s="24">
        <v>-2071.3999999999996</v>
      </c>
      <c r="AL53" s="24">
        <v>-2172</v>
      </c>
      <c r="AM53" s="24">
        <v>-2397</v>
      </c>
      <c r="AR53" s="2"/>
    </row>
    <row r="54" spans="1:44" ht="17.45" customHeight="1">
      <c r="A54" s="45" t="s">
        <v>556</v>
      </c>
      <c r="B54" s="278" t="s">
        <v>557</v>
      </c>
      <c r="C54" s="24">
        <v>-33602</v>
      </c>
      <c r="D54" s="24">
        <v>-28471</v>
      </c>
      <c r="E54" s="24">
        <v>-25674</v>
      </c>
      <c r="F54" s="24">
        <v>-28265</v>
      </c>
      <c r="G54" s="24">
        <v>-26818</v>
      </c>
      <c r="H54" s="24">
        <v>-21837</v>
      </c>
      <c r="I54" s="24">
        <v>-25495</v>
      </c>
      <c r="J54" s="24">
        <v>-25515</v>
      </c>
      <c r="K54" s="112">
        <v>-20852</v>
      </c>
      <c r="L54" s="112">
        <v>-21106</v>
      </c>
      <c r="M54" s="112">
        <v>-30477</v>
      </c>
      <c r="N54" s="112">
        <v>-34467</v>
      </c>
      <c r="O54" s="24">
        <v>-28456</v>
      </c>
      <c r="P54" s="24">
        <v>-27503</v>
      </c>
      <c r="Q54" s="24">
        <v>-25230</v>
      </c>
      <c r="R54" s="24">
        <v>-18641</v>
      </c>
      <c r="S54" s="24">
        <v>-16361</v>
      </c>
      <c r="T54" s="24">
        <v>-20958</v>
      </c>
      <c r="U54" s="24">
        <v>-18472</v>
      </c>
      <c r="V54" s="24">
        <v>-21479</v>
      </c>
      <c r="W54" s="24">
        <v>-18764</v>
      </c>
      <c r="X54" s="24">
        <v>-20048</v>
      </c>
      <c r="Y54" s="24">
        <v>-15349</v>
      </c>
      <c r="Z54" s="45"/>
      <c r="AA54" s="278"/>
      <c r="AB54" s="24"/>
      <c r="AC54" s="24"/>
      <c r="AD54" s="24"/>
      <c r="AE54" s="24"/>
      <c r="AF54" s="24"/>
      <c r="AG54" s="24"/>
      <c r="AH54" s="24"/>
      <c r="AI54" s="24"/>
      <c r="AJ54" s="24"/>
      <c r="AK54" s="24"/>
      <c r="AL54" s="24"/>
      <c r="AM54" s="24"/>
      <c r="AR54" s="2"/>
    </row>
    <row r="55" spans="1:44" ht="25.5">
      <c r="A55" s="45" t="s">
        <v>469</v>
      </c>
      <c r="B55" s="278" t="s">
        <v>464</v>
      </c>
      <c r="C55" s="24">
        <v>-5486</v>
      </c>
      <c r="D55" s="24">
        <v>-5085</v>
      </c>
      <c r="E55" s="24">
        <v>-6395</v>
      </c>
      <c r="F55" s="24">
        <v>-5161</v>
      </c>
      <c r="G55" s="24">
        <v>-4592</v>
      </c>
      <c r="H55" s="24">
        <v>-4576</v>
      </c>
      <c r="I55" s="24">
        <v>-4942</v>
      </c>
      <c r="J55" s="24">
        <v>-4109</v>
      </c>
      <c r="K55" s="112">
        <v>-4385</v>
      </c>
      <c r="L55" s="112">
        <v>-6245</v>
      </c>
      <c r="M55" s="112">
        <v>-5268</v>
      </c>
      <c r="N55" s="112">
        <v>-3408</v>
      </c>
      <c r="O55" s="24">
        <v>-4399</v>
      </c>
      <c r="P55" s="24">
        <v>-3640</v>
      </c>
      <c r="Q55" s="24">
        <v>-3525</v>
      </c>
      <c r="R55" s="24">
        <v>-3140</v>
      </c>
      <c r="S55" s="24">
        <v>-4780</v>
      </c>
      <c r="T55" s="24">
        <v>-1641</v>
      </c>
      <c r="U55" s="24">
        <v>-2031</v>
      </c>
      <c r="V55" s="24">
        <v>-2586</v>
      </c>
      <c r="W55" s="24">
        <v>-2455</v>
      </c>
      <c r="X55" s="24">
        <v>-2355</v>
      </c>
      <c r="Y55" s="24">
        <v>-2368</v>
      </c>
      <c r="Z55" s="45"/>
      <c r="AA55" s="278"/>
      <c r="AB55" s="24"/>
      <c r="AC55" s="24"/>
      <c r="AD55" s="24"/>
      <c r="AE55" s="24"/>
      <c r="AF55" s="24"/>
      <c r="AG55" s="24"/>
      <c r="AH55" s="24"/>
      <c r="AI55" s="24"/>
      <c r="AJ55" s="24"/>
      <c r="AK55" s="24"/>
      <c r="AL55" s="24"/>
      <c r="AM55" s="24"/>
      <c r="AR55" s="2"/>
    </row>
    <row r="56" spans="1:44" ht="14.25" customHeight="1">
      <c r="A56" s="45" t="s">
        <v>465</v>
      </c>
      <c r="B56" s="278" t="s">
        <v>717</v>
      </c>
      <c r="C56" s="24">
        <v>-6068</v>
      </c>
      <c r="D56" s="24">
        <v>-5725</v>
      </c>
      <c r="E56" s="24">
        <v>-6259</v>
      </c>
      <c r="F56" s="24">
        <v>-7487</v>
      </c>
      <c r="G56" s="24">
        <v>-7995</v>
      </c>
      <c r="H56" s="24">
        <v>-7676</v>
      </c>
      <c r="I56" s="24">
        <v>-7183</v>
      </c>
      <c r="J56" s="24">
        <v>-8221</v>
      </c>
      <c r="K56" s="112">
        <v>-6566</v>
      </c>
      <c r="L56" s="112">
        <v>-5713</v>
      </c>
      <c r="M56" s="112">
        <v>-6599</v>
      </c>
      <c r="N56" s="112">
        <v>-6927</v>
      </c>
      <c r="O56" s="24">
        <v>-6657</v>
      </c>
      <c r="P56" s="24">
        <v>-7837</v>
      </c>
      <c r="Q56" s="24">
        <v>-7623</v>
      </c>
      <c r="R56" s="24">
        <v>-9040</v>
      </c>
      <c r="S56" s="24">
        <v>-6570</v>
      </c>
      <c r="T56" s="24">
        <v>-5679</v>
      </c>
      <c r="U56" s="24">
        <v>-2786</v>
      </c>
      <c r="V56" s="24">
        <v>-1031</v>
      </c>
      <c r="W56" s="24">
        <v>-4039</v>
      </c>
      <c r="X56" s="24">
        <v>-1839</v>
      </c>
      <c r="Y56" s="24">
        <v>-1166</v>
      </c>
      <c r="Z56" s="45"/>
      <c r="AA56" s="278"/>
      <c r="AB56" s="24"/>
      <c r="AC56" s="24"/>
      <c r="AD56" s="24"/>
      <c r="AE56" s="24"/>
      <c r="AF56" s="24"/>
      <c r="AG56" s="24"/>
      <c r="AH56" s="24"/>
      <c r="AI56" s="24"/>
      <c r="AJ56" s="24"/>
      <c r="AK56" s="24"/>
      <c r="AL56" s="24"/>
      <c r="AM56" s="24"/>
      <c r="AR56" s="2"/>
    </row>
    <row r="57" spans="1:44">
      <c r="A57" s="45" t="s">
        <v>555</v>
      </c>
      <c r="B57" s="278" t="s">
        <v>470</v>
      </c>
      <c r="C57" s="24">
        <v>-14296</v>
      </c>
      <c r="D57" s="24">
        <v>-12736</v>
      </c>
      <c r="E57" s="24">
        <v>-11962</v>
      </c>
      <c r="F57" s="24">
        <v>-13071</v>
      </c>
      <c r="G57" s="24">
        <v>-11604</v>
      </c>
      <c r="H57" s="24">
        <v>-10199</v>
      </c>
      <c r="I57" s="24">
        <v>-11190</v>
      </c>
      <c r="J57" s="24">
        <v>-10193</v>
      </c>
      <c r="K57" s="112">
        <v>-9040</v>
      </c>
      <c r="L57" s="112">
        <v>-8613</v>
      </c>
      <c r="M57" s="112">
        <v>-11483</v>
      </c>
      <c r="N57" s="112">
        <v>-21050</v>
      </c>
      <c r="O57" s="24">
        <v>-4987</v>
      </c>
      <c r="P57" s="24">
        <v>-2860</v>
      </c>
      <c r="Q57" s="24">
        <v>-2627</v>
      </c>
      <c r="R57" s="24">
        <v>-3281</v>
      </c>
      <c r="S57" s="24">
        <v>-4740</v>
      </c>
      <c r="T57" s="24">
        <v>-1504</v>
      </c>
      <c r="U57" s="24">
        <v>-2535</v>
      </c>
      <c r="V57" s="24">
        <v>-5629</v>
      </c>
      <c r="W57" s="24">
        <v>-179</v>
      </c>
      <c r="X57" s="24">
        <v>-2764</v>
      </c>
      <c r="Y57" s="24">
        <v>1686</v>
      </c>
      <c r="Z57" s="45"/>
      <c r="AA57" s="278"/>
      <c r="AB57" s="24"/>
      <c r="AC57" s="24"/>
      <c r="AD57" s="24"/>
      <c r="AE57" s="24"/>
      <c r="AF57" s="24"/>
      <c r="AG57" s="24"/>
      <c r="AH57" s="24"/>
      <c r="AI57" s="24"/>
      <c r="AJ57" s="24"/>
      <c r="AK57" s="24"/>
      <c r="AL57" s="24"/>
      <c r="AM57" s="24"/>
      <c r="AR57" s="2"/>
    </row>
    <row r="58" spans="1:44" ht="15" thickBot="1">
      <c r="A58" s="37"/>
      <c r="B58" s="274"/>
      <c r="C58" s="37">
        <v>-70457</v>
      </c>
      <c r="D58" s="37">
        <v>-66475</v>
      </c>
      <c r="E58" s="37">
        <v>-61622</v>
      </c>
      <c r="F58" s="37">
        <v>-63487</v>
      </c>
      <c r="G58" s="37">
        <v>-61209</v>
      </c>
      <c r="H58" s="37">
        <v>-53713</v>
      </c>
      <c r="I58" s="37">
        <v>-57150</v>
      </c>
      <c r="J58" s="37">
        <v>-56972</v>
      </c>
      <c r="K58" s="353">
        <v>-49814</v>
      </c>
      <c r="L58" s="353">
        <v>-49386</v>
      </c>
      <c r="M58" s="353">
        <v>-59778</v>
      </c>
      <c r="N58" s="353">
        <v>-84889</v>
      </c>
      <c r="O58" s="37">
        <v>-54019</v>
      </c>
      <c r="P58" s="37">
        <v>-55350</v>
      </c>
      <c r="Q58" s="37">
        <v>-45970</v>
      </c>
      <c r="R58" s="37">
        <v>-46597</v>
      </c>
      <c r="S58" s="37">
        <v>-41734</v>
      </c>
      <c r="T58" s="37">
        <v>-39756</v>
      </c>
      <c r="U58" s="37">
        <v>-29237</v>
      </c>
      <c r="V58" s="37">
        <v>-28631</v>
      </c>
      <c r="W58" s="37">
        <v>-30919</v>
      </c>
      <c r="X58" s="37">
        <v>-35272</v>
      </c>
      <c r="Y58" s="37">
        <v>-20680</v>
      </c>
      <c r="Z58" s="37"/>
      <c r="AA58" s="274"/>
      <c r="AB58" s="37">
        <v>-36586</v>
      </c>
      <c r="AC58" s="37">
        <v>-29460</v>
      </c>
      <c r="AD58" s="37">
        <v>-25230</v>
      </c>
      <c r="AE58" s="37">
        <v>-23516</v>
      </c>
      <c r="AF58" s="37">
        <f t="shared" ref="AF58:AM58" si="4">SUM(AF49:AF53)</f>
        <v>-24540</v>
      </c>
      <c r="AG58" s="37">
        <f t="shared" si="4"/>
        <v>-19335</v>
      </c>
      <c r="AH58" s="37">
        <f t="shared" si="4"/>
        <v>-16863</v>
      </c>
      <c r="AI58" s="37">
        <f t="shared" si="4"/>
        <v>-10405</v>
      </c>
      <c r="AJ58" s="37">
        <f t="shared" si="4"/>
        <v>-11544</v>
      </c>
      <c r="AK58" s="37">
        <f t="shared" si="4"/>
        <v>-12401</v>
      </c>
      <c r="AL58" s="37">
        <f t="shared" si="4"/>
        <v>-11058</v>
      </c>
      <c r="AM58" s="37">
        <f t="shared" si="4"/>
        <v>-11741</v>
      </c>
      <c r="AR58" s="2"/>
    </row>
    <row r="59" spans="1:44" ht="15" thickTop="1">
      <c r="A59" s="252" t="s">
        <v>471</v>
      </c>
      <c r="B59" s="280" t="s">
        <v>472</v>
      </c>
      <c r="C59" s="166">
        <v>279747</v>
      </c>
      <c r="D59" s="166">
        <v>294939.23655999999</v>
      </c>
      <c r="E59" s="166">
        <v>300683.76344000001</v>
      </c>
      <c r="F59" s="166">
        <v>301257</v>
      </c>
      <c r="G59" s="166">
        <v>250599</v>
      </c>
      <c r="H59" s="166">
        <v>249844</v>
      </c>
      <c r="I59" s="166">
        <v>247286</v>
      </c>
      <c r="J59" s="166">
        <v>257800</v>
      </c>
      <c r="K59" s="166">
        <v>251236.27000000002</v>
      </c>
      <c r="L59" s="166">
        <v>200298.89480999997</v>
      </c>
      <c r="M59" s="166">
        <v>206759.83519000001</v>
      </c>
      <c r="N59" s="166">
        <v>207327</v>
      </c>
      <c r="O59" s="166">
        <v>205523</v>
      </c>
      <c r="P59" s="166">
        <v>201204</v>
      </c>
      <c r="Q59" s="166">
        <v>205883</v>
      </c>
      <c r="R59" s="166">
        <v>182718</v>
      </c>
      <c r="S59" s="166">
        <v>132015</v>
      </c>
      <c r="T59" s="166">
        <v>131983</v>
      </c>
      <c r="U59" s="166">
        <v>120674</v>
      </c>
      <c r="V59" s="166">
        <v>114415</v>
      </c>
      <c r="W59" s="166">
        <v>119525</v>
      </c>
      <c r="X59" s="166">
        <v>124214</v>
      </c>
      <c r="Y59" s="166">
        <v>127825</v>
      </c>
      <c r="Z59" s="151" t="s">
        <v>22</v>
      </c>
      <c r="AA59" s="264" t="s">
        <v>23</v>
      </c>
      <c r="AB59" s="166">
        <v>117640</v>
      </c>
      <c r="AC59" s="166">
        <v>130653</v>
      </c>
      <c r="AD59" s="166">
        <v>121890</v>
      </c>
      <c r="AE59" s="166">
        <v>123037</v>
      </c>
      <c r="AF59" s="166">
        <f t="shared" ref="AF59:AM59" si="5">AF46+AF58</f>
        <v>121116</v>
      </c>
      <c r="AG59" s="166">
        <f t="shared" si="5"/>
        <v>118977</v>
      </c>
      <c r="AH59" s="166">
        <f t="shared" si="5"/>
        <v>110747</v>
      </c>
      <c r="AI59" s="166">
        <f t="shared" si="5"/>
        <v>71862</v>
      </c>
      <c r="AJ59" s="166">
        <f t="shared" si="5"/>
        <v>76342</v>
      </c>
      <c r="AK59" s="166">
        <f t="shared" si="5"/>
        <v>80368</v>
      </c>
      <c r="AL59" s="166">
        <f t="shared" si="5"/>
        <v>81237</v>
      </c>
      <c r="AM59" s="166">
        <f t="shared" si="5"/>
        <v>72552</v>
      </c>
      <c r="AR59" s="2"/>
    </row>
    <row r="61" spans="1:44" ht="15">
      <c r="A61" s="312" t="s">
        <v>664</v>
      </c>
      <c r="B61" s="344"/>
      <c r="C61" s="344"/>
      <c r="D61" s="344"/>
      <c r="E61" s="344"/>
      <c r="F61" s="344"/>
      <c r="G61" s="344"/>
      <c r="H61" s="344"/>
      <c r="I61" s="344"/>
      <c r="J61" s="344"/>
      <c r="K61" s="344"/>
      <c r="L61" s="344"/>
      <c r="M61" s="344"/>
      <c r="N61" s="344"/>
      <c r="P61" s="191"/>
      <c r="Z61" s="191"/>
    </row>
    <row r="62" spans="1:44" ht="15">
      <c r="A62" s="312" t="s">
        <v>665</v>
      </c>
      <c r="B62" s="344"/>
      <c r="C62" s="344"/>
      <c r="D62" s="344"/>
      <c r="E62" s="344"/>
      <c r="F62" s="344"/>
      <c r="G62" s="344"/>
      <c r="H62" s="344"/>
      <c r="I62" s="344"/>
      <c r="J62" s="344"/>
      <c r="K62" s="344"/>
      <c r="L62" s="344"/>
      <c r="M62" s="344"/>
      <c r="N62" s="344"/>
      <c r="P62" s="191"/>
      <c r="Z62" s="191"/>
    </row>
    <row r="63" spans="1:44">
      <c r="A63" s="312" t="s">
        <v>554</v>
      </c>
    </row>
    <row r="64" spans="1:44">
      <c r="A64" s="312" t="s">
        <v>746</v>
      </c>
      <c r="P64" s="191"/>
      <c r="Z64" s="191"/>
    </row>
    <row r="65" spans="1:44">
      <c r="P65" s="191"/>
      <c r="Z65" s="191"/>
      <c r="AB65" s="4"/>
      <c r="AC65" s="4"/>
      <c r="AD65" s="4"/>
      <c r="AE65" s="4"/>
      <c r="AF65" s="4"/>
      <c r="AG65" s="4"/>
      <c r="AH65" s="4"/>
      <c r="AI65" s="4"/>
      <c r="AJ65" s="4"/>
      <c r="AK65" s="4"/>
    </row>
    <row r="73" spans="1:44" ht="18">
      <c r="A73" s="201" t="s">
        <v>424</v>
      </c>
      <c r="AJ73" s="10"/>
      <c r="AR73" s="2"/>
    </row>
    <row r="74" spans="1:44">
      <c r="AJ74" s="10"/>
      <c r="AR74" s="2"/>
    </row>
    <row r="75" spans="1:44">
      <c r="A75" s="13" t="s">
        <v>2</v>
      </c>
      <c r="B75" s="13" t="s">
        <v>3</v>
      </c>
      <c r="C75" s="13"/>
      <c r="D75" s="13"/>
      <c r="E75" s="13"/>
      <c r="F75" s="13"/>
      <c r="G75" s="13"/>
      <c r="H75" s="13"/>
      <c r="I75" s="13"/>
      <c r="O75" s="345" t="s">
        <v>2</v>
      </c>
      <c r="P75" s="345" t="s">
        <v>3</v>
      </c>
      <c r="Z75" s="13"/>
      <c r="AA75" s="13"/>
      <c r="AI75" s="10"/>
      <c r="AR75" s="2"/>
    </row>
    <row r="76" spans="1:44" ht="30.6" customHeight="1">
      <c r="A76" s="230" t="s">
        <v>22</v>
      </c>
      <c r="B76" s="230" t="s">
        <v>23</v>
      </c>
      <c r="C76" s="194" t="s">
        <v>11</v>
      </c>
      <c r="D76" s="194" t="s">
        <v>10</v>
      </c>
      <c r="E76" s="194" t="s">
        <v>9</v>
      </c>
      <c r="F76" s="194" t="s">
        <v>8</v>
      </c>
      <c r="G76" s="194" t="s">
        <v>7</v>
      </c>
      <c r="H76" s="194" t="s">
        <v>6</v>
      </c>
      <c r="I76" s="194" t="s">
        <v>349</v>
      </c>
      <c r="J76" s="194" t="s">
        <v>360</v>
      </c>
      <c r="K76" s="194" t="s">
        <v>380</v>
      </c>
      <c r="L76" s="194" t="s">
        <v>397</v>
      </c>
      <c r="M76" s="194" t="s">
        <v>407</v>
      </c>
      <c r="N76" s="194" t="s">
        <v>414</v>
      </c>
      <c r="O76" s="230" t="s">
        <v>471</v>
      </c>
      <c r="P76" s="230" t="s">
        <v>472</v>
      </c>
      <c r="Q76" s="194" t="s">
        <v>416</v>
      </c>
      <c r="R76" s="194" t="s">
        <v>418</v>
      </c>
      <c r="S76" s="194" t="s">
        <v>422</v>
      </c>
      <c r="T76" s="194" t="s">
        <v>426</v>
      </c>
      <c r="U76" s="194" t="s">
        <v>428</v>
      </c>
      <c r="V76" s="194">
        <v>43281</v>
      </c>
      <c r="W76" s="194">
        <v>43373</v>
      </c>
      <c r="X76" s="194">
        <v>43464</v>
      </c>
      <c r="Y76" s="194">
        <v>43555</v>
      </c>
      <c r="Z76" s="194">
        <v>43646</v>
      </c>
      <c r="AA76" s="194">
        <v>43738</v>
      </c>
      <c r="AB76" s="194">
        <v>43830</v>
      </c>
      <c r="AC76" s="194">
        <v>43921</v>
      </c>
      <c r="AD76" s="194">
        <v>44012</v>
      </c>
      <c r="AE76" s="194">
        <v>44104</v>
      </c>
      <c r="AF76" s="194">
        <v>44196</v>
      </c>
      <c r="AG76" s="194">
        <v>44286</v>
      </c>
      <c r="AH76" s="194">
        <v>44377</v>
      </c>
      <c r="AI76" s="194">
        <v>44469</v>
      </c>
      <c r="AJ76" s="194">
        <v>44561</v>
      </c>
      <c r="AK76" s="194">
        <v>44651</v>
      </c>
      <c r="AL76" s="194">
        <v>44742</v>
      </c>
      <c r="AM76" s="194">
        <v>44834</v>
      </c>
      <c r="AR76" s="2"/>
    </row>
    <row r="77" spans="1:44">
      <c r="A77" s="11" t="s">
        <v>101</v>
      </c>
      <c r="B77" s="198" t="s">
        <v>19</v>
      </c>
      <c r="C77" s="44"/>
      <c r="D77" s="44"/>
      <c r="E77" s="44"/>
      <c r="F77" s="44"/>
      <c r="G77" s="44"/>
      <c r="H77" s="44"/>
      <c r="I77" s="44"/>
      <c r="J77" s="44"/>
      <c r="K77" s="44"/>
      <c r="L77" s="44"/>
      <c r="M77" s="44"/>
      <c r="N77" s="44"/>
      <c r="O77" s="11" t="s">
        <v>473</v>
      </c>
      <c r="P77" s="198" t="s">
        <v>474</v>
      </c>
      <c r="Q77" s="44"/>
      <c r="R77" s="44"/>
      <c r="S77" s="44"/>
      <c r="T77" s="44"/>
      <c r="U77" s="44"/>
      <c r="V77" s="44"/>
      <c r="W77" s="44"/>
      <c r="X77" s="44"/>
      <c r="Y77" s="44"/>
      <c r="Z77" s="44"/>
      <c r="AA77" s="44"/>
      <c r="AB77" s="56"/>
      <c r="AC77" s="56"/>
      <c r="AD77" s="56"/>
      <c r="AE77" s="56"/>
      <c r="AF77" s="56"/>
      <c r="AG77" s="56"/>
      <c r="AH77" s="56"/>
      <c r="AI77" s="56"/>
      <c r="AJ77" s="56"/>
      <c r="AK77" s="56"/>
      <c r="AL77" s="56"/>
      <c r="AM77" s="56"/>
      <c r="AR77" s="2"/>
    </row>
    <row r="78" spans="1:44" ht="14.25" customHeight="1">
      <c r="A78" s="45" t="s">
        <v>551</v>
      </c>
      <c r="B78" s="209" t="s">
        <v>552</v>
      </c>
      <c r="C78" s="24">
        <v>24483</v>
      </c>
      <c r="D78" s="24">
        <v>49737</v>
      </c>
      <c r="E78" s="24">
        <v>76159.399999999994</v>
      </c>
      <c r="F78" s="24">
        <v>103939</v>
      </c>
      <c r="G78" s="24">
        <v>26932</v>
      </c>
      <c r="H78" s="24">
        <v>68644</v>
      </c>
      <c r="I78" s="24">
        <v>111176</v>
      </c>
      <c r="J78" s="24">
        <v>155724</v>
      </c>
      <c r="K78" s="24">
        <v>48447</v>
      </c>
      <c r="L78" s="24">
        <v>99080</v>
      </c>
      <c r="M78" s="24">
        <v>144904</v>
      </c>
      <c r="N78" s="24">
        <v>196667</v>
      </c>
      <c r="O78" s="45" t="s">
        <v>449</v>
      </c>
      <c r="P78" s="209" t="s">
        <v>715</v>
      </c>
      <c r="Q78" s="24">
        <v>57815</v>
      </c>
      <c r="R78" s="24">
        <v>110726</v>
      </c>
      <c r="S78" s="24">
        <v>161845</v>
      </c>
      <c r="T78" s="24">
        <v>194083.03375999999</v>
      </c>
      <c r="U78" s="24">
        <v>47237</v>
      </c>
      <c r="V78" s="24">
        <v>99167</v>
      </c>
      <c r="W78" s="24">
        <v>151689</v>
      </c>
      <c r="X78" s="24">
        <v>214180</v>
      </c>
      <c r="Y78" s="24">
        <v>71167</v>
      </c>
      <c r="Z78" s="24">
        <v>134293</v>
      </c>
      <c r="AA78" s="24">
        <v>197191</v>
      </c>
      <c r="AB78" s="24">
        <v>268233</v>
      </c>
      <c r="AC78" s="24">
        <v>71338</v>
      </c>
      <c r="AD78" s="24">
        <v>141057</v>
      </c>
      <c r="AE78" s="24">
        <v>230323</v>
      </c>
      <c r="AF78" s="24">
        <v>312218</v>
      </c>
      <c r="AG78" s="24">
        <v>74334</v>
      </c>
      <c r="AH78" s="24">
        <v>148371</v>
      </c>
      <c r="AI78" s="112">
        <v>223682</v>
      </c>
      <c r="AJ78" s="112">
        <v>311790</v>
      </c>
      <c r="AK78" s="112">
        <v>78894</v>
      </c>
      <c r="AL78" s="112">
        <v>164783</v>
      </c>
      <c r="AM78" s="24">
        <v>242909</v>
      </c>
      <c r="AR78" s="2"/>
    </row>
    <row r="79" spans="1:44" ht="14.25" customHeight="1">
      <c r="A79" s="45" t="s">
        <v>420</v>
      </c>
      <c r="B79" s="209" t="s">
        <v>421</v>
      </c>
      <c r="C79" s="24">
        <v>28063</v>
      </c>
      <c r="D79" s="24">
        <v>60273</v>
      </c>
      <c r="E79" s="24">
        <v>91740.4</v>
      </c>
      <c r="F79" s="24">
        <v>122710</v>
      </c>
      <c r="G79" s="24">
        <v>29366</v>
      </c>
      <c r="H79" s="24">
        <v>68674</v>
      </c>
      <c r="I79" s="24">
        <v>114012</v>
      </c>
      <c r="J79" s="24">
        <v>159192</v>
      </c>
      <c r="K79" s="24">
        <v>47410</v>
      </c>
      <c r="L79" s="24">
        <v>93960</v>
      </c>
      <c r="M79" s="24">
        <v>139998</v>
      </c>
      <c r="N79" s="24">
        <v>180851</v>
      </c>
      <c r="O79" s="45" t="s">
        <v>451</v>
      </c>
      <c r="P79" s="209" t="s">
        <v>452</v>
      </c>
      <c r="Q79" s="24">
        <v>24125</v>
      </c>
      <c r="R79" s="24">
        <v>50314</v>
      </c>
      <c r="S79" s="24">
        <v>74934</v>
      </c>
      <c r="T79" s="24">
        <v>106097</v>
      </c>
      <c r="U79" s="24">
        <v>25033</v>
      </c>
      <c r="V79" s="24">
        <v>49201</v>
      </c>
      <c r="W79" s="24">
        <v>76089</v>
      </c>
      <c r="X79" s="24">
        <v>107258</v>
      </c>
      <c r="Y79" s="24">
        <v>34123</v>
      </c>
      <c r="Z79" s="24">
        <v>67596</v>
      </c>
      <c r="AA79" s="24">
        <v>103378</v>
      </c>
      <c r="AB79" s="24">
        <v>154353</v>
      </c>
      <c r="AC79" s="24">
        <v>44354</v>
      </c>
      <c r="AD79" s="24">
        <v>87098</v>
      </c>
      <c r="AE79" s="24">
        <v>137746</v>
      </c>
      <c r="AF79" s="24">
        <v>212308</v>
      </c>
      <c r="AG79" s="24">
        <v>65801</v>
      </c>
      <c r="AH79" s="24">
        <v>120398</v>
      </c>
      <c r="AI79" s="112">
        <v>175620</v>
      </c>
      <c r="AJ79" s="112">
        <v>254418</v>
      </c>
      <c r="AK79" s="112">
        <v>70974</v>
      </c>
      <c r="AL79" s="112">
        <v>133678</v>
      </c>
      <c r="AM79" s="24">
        <v>192067</v>
      </c>
      <c r="AR79" s="2"/>
    </row>
    <row r="80" spans="1:44" ht="14.25" customHeight="1">
      <c r="A80" s="45" t="s">
        <v>102</v>
      </c>
      <c r="B80" s="209" t="s">
        <v>103</v>
      </c>
      <c r="C80" s="24">
        <v>2014</v>
      </c>
      <c r="D80" s="24">
        <v>3952</v>
      </c>
      <c r="E80" s="24">
        <v>5771</v>
      </c>
      <c r="F80" s="24">
        <v>7914</v>
      </c>
      <c r="G80" s="24">
        <v>2014</v>
      </c>
      <c r="H80" s="24">
        <v>7260</v>
      </c>
      <c r="I80" s="24">
        <v>14715</v>
      </c>
      <c r="J80" s="24">
        <v>21876</v>
      </c>
      <c r="K80" s="24">
        <v>6789</v>
      </c>
      <c r="L80" s="24">
        <v>13346</v>
      </c>
      <c r="M80" s="24">
        <v>20842</v>
      </c>
      <c r="N80" s="24">
        <v>27957</v>
      </c>
      <c r="O80" s="45" t="s">
        <v>453</v>
      </c>
      <c r="P80" s="209" t="s">
        <v>716</v>
      </c>
      <c r="Q80" s="24">
        <v>4072</v>
      </c>
      <c r="R80" s="24">
        <v>8974</v>
      </c>
      <c r="S80" s="24">
        <v>14163</v>
      </c>
      <c r="T80" s="24">
        <v>19475</v>
      </c>
      <c r="U80" s="24">
        <v>4191</v>
      </c>
      <c r="V80" s="24">
        <v>8833</v>
      </c>
      <c r="W80" s="24">
        <v>13371</v>
      </c>
      <c r="X80" s="24">
        <v>22440</v>
      </c>
      <c r="Y80" s="24">
        <v>10171</v>
      </c>
      <c r="Z80" s="24">
        <v>19716</v>
      </c>
      <c r="AA80" s="24">
        <v>30074</v>
      </c>
      <c r="AB80" s="24">
        <v>39742</v>
      </c>
      <c r="AC80" s="24">
        <v>8150</v>
      </c>
      <c r="AD80" s="24">
        <v>14267</v>
      </c>
      <c r="AE80" s="24">
        <v>23076</v>
      </c>
      <c r="AF80" s="24">
        <v>31491</v>
      </c>
      <c r="AG80" s="24">
        <v>6987</v>
      </c>
      <c r="AH80" s="24">
        <v>15092</v>
      </c>
      <c r="AI80" s="112">
        <v>23696</v>
      </c>
      <c r="AJ80" s="112">
        <v>32875</v>
      </c>
      <c r="AK80" s="112">
        <v>13282</v>
      </c>
      <c r="AL80" s="112">
        <v>21812</v>
      </c>
      <c r="AM80" s="24">
        <v>31671</v>
      </c>
      <c r="AR80" s="2"/>
    </row>
    <row r="81" spans="1:44" ht="14.25" customHeight="1">
      <c r="A81" s="45" t="s">
        <v>104</v>
      </c>
      <c r="B81" s="209" t="s">
        <v>105</v>
      </c>
      <c r="C81" s="24">
        <v>5000</v>
      </c>
      <c r="D81" s="24">
        <v>9508</v>
      </c>
      <c r="E81" s="24">
        <v>17836</v>
      </c>
      <c r="F81" s="24">
        <v>23383</v>
      </c>
      <c r="G81" s="24">
        <v>5352</v>
      </c>
      <c r="H81" s="24">
        <v>11800</v>
      </c>
      <c r="I81" s="24">
        <v>18482</v>
      </c>
      <c r="J81" s="24">
        <v>25001</v>
      </c>
      <c r="K81" s="24">
        <v>5631</v>
      </c>
      <c r="L81" s="24">
        <v>11663</v>
      </c>
      <c r="M81" s="24">
        <v>15557</v>
      </c>
      <c r="N81" s="24">
        <v>17413</v>
      </c>
      <c r="O81" s="45" t="s">
        <v>455</v>
      </c>
      <c r="P81" s="209" t="s">
        <v>456</v>
      </c>
      <c r="Q81" s="24">
        <v>12479</v>
      </c>
      <c r="R81" s="24">
        <v>25016</v>
      </c>
      <c r="S81" s="24">
        <v>37629</v>
      </c>
      <c r="T81" s="24">
        <v>49384</v>
      </c>
      <c r="U81" s="24">
        <v>11892</v>
      </c>
      <c r="V81" s="24">
        <v>24097</v>
      </c>
      <c r="W81" s="24">
        <v>36694</v>
      </c>
      <c r="X81" s="24">
        <v>59568</v>
      </c>
      <c r="Y81" s="24">
        <v>26631</v>
      </c>
      <c r="Z81" s="24">
        <v>52959</v>
      </c>
      <c r="AA81" s="24">
        <v>77736</v>
      </c>
      <c r="AB81" s="24">
        <v>101877</v>
      </c>
      <c r="AC81" s="24">
        <v>19116</v>
      </c>
      <c r="AD81" s="24">
        <v>36748</v>
      </c>
      <c r="AE81" s="24">
        <v>55675</v>
      </c>
      <c r="AF81" s="24">
        <v>75425</v>
      </c>
      <c r="AG81" s="24">
        <v>19005</v>
      </c>
      <c r="AH81" s="24">
        <v>39620</v>
      </c>
      <c r="AI81" s="112">
        <v>60748</v>
      </c>
      <c r="AJ81" s="112">
        <v>83545</v>
      </c>
      <c r="AK81" s="112">
        <v>22400</v>
      </c>
      <c r="AL81" s="112">
        <v>46678</v>
      </c>
      <c r="AM81" s="24">
        <v>71660</v>
      </c>
      <c r="AR81" s="2"/>
    </row>
    <row r="82" spans="1:44" ht="14.25" customHeight="1">
      <c r="A82" s="45" t="s">
        <v>106</v>
      </c>
      <c r="B82" s="209" t="s">
        <v>107</v>
      </c>
      <c r="C82" s="24">
        <v>20676</v>
      </c>
      <c r="D82" s="24">
        <v>43619</v>
      </c>
      <c r="E82" s="24">
        <v>61699.6</v>
      </c>
      <c r="F82" s="24">
        <v>79993</v>
      </c>
      <c r="G82" s="24">
        <v>13535</v>
      </c>
      <c r="H82" s="24">
        <v>30426</v>
      </c>
      <c r="I82" s="24">
        <v>49350</v>
      </c>
      <c r="J82" s="24">
        <v>70836</v>
      </c>
      <c r="K82" s="24">
        <v>19411</v>
      </c>
      <c r="L82" s="24">
        <v>38033</v>
      </c>
      <c r="M82" s="24">
        <v>59569</v>
      </c>
      <c r="N82" s="24">
        <v>78861</v>
      </c>
      <c r="O82" s="45" t="s">
        <v>457</v>
      </c>
      <c r="P82" s="209" t="s">
        <v>718</v>
      </c>
      <c r="Q82" s="24">
        <v>6674</v>
      </c>
      <c r="R82" s="24">
        <v>13600</v>
      </c>
      <c r="S82" s="24">
        <v>20762</v>
      </c>
      <c r="T82" s="24">
        <v>29430</v>
      </c>
      <c r="U82" s="24">
        <v>8090</v>
      </c>
      <c r="V82" s="24">
        <v>16251</v>
      </c>
      <c r="W82" s="24">
        <v>24992</v>
      </c>
      <c r="X82" s="24">
        <v>38512</v>
      </c>
      <c r="Y82" s="24">
        <v>14622</v>
      </c>
      <c r="Z82" s="24">
        <v>29302</v>
      </c>
      <c r="AA82" s="24">
        <v>43745</v>
      </c>
      <c r="AB82" s="24">
        <v>57625</v>
      </c>
      <c r="AC82" s="24">
        <v>13664</v>
      </c>
      <c r="AD82" s="24">
        <v>26874</v>
      </c>
      <c r="AE82" s="24">
        <v>38661</v>
      </c>
      <c r="AF82" s="24">
        <v>50320</v>
      </c>
      <c r="AG82" s="24">
        <v>12188</v>
      </c>
      <c r="AH82" s="24">
        <v>23264</v>
      </c>
      <c r="AI82" s="112">
        <v>36757</v>
      </c>
      <c r="AJ82" s="112">
        <v>50555</v>
      </c>
      <c r="AK82" s="112">
        <v>12793</v>
      </c>
      <c r="AL82" s="112">
        <v>27557</v>
      </c>
      <c r="AM82" s="24">
        <v>40223</v>
      </c>
      <c r="AR82" s="2"/>
    </row>
    <row r="83" spans="1:44" ht="14.25" customHeight="1">
      <c r="A83" s="46" t="s">
        <v>108</v>
      </c>
      <c r="B83" s="209" t="s">
        <v>109</v>
      </c>
      <c r="C83" s="24">
        <v>2952</v>
      </c>
      <c r="D83" s="24">
        <v>7018</v>
      </c>
      <c r="E83" s="24">
        <v>10581.6</v>
      </c>
      <c r="F83" s="24">
        <v>11600</v>
      </c>
      <c r="G83" s="24">
        <v>3887</v>
      </c>
      <c r="H83" s="24">
        <v>11430</v>
      </c>
      <c r="I83" s="24">
        <v>18515</v>
      </c>
      <c r="J83" s="24">
        <v>27946</v>
      </c>
      <c r="K83" s="24">
        <v>12463</v>
      </c>
      <c r="L83" s="24">
        <v>18197</v>
      </c>
      <c r="M83" s="24">
        <v>35282</v>
      </c>
      <c r="N83" s="24">
        <v>52452</v>
      </c>
      <c r="O83" s="46" t="s">
        <v>459</v>
      </c>
      <c r="P83" s="209" t="s">
        <v>719</v>
      </c>
      <c r="Q83" s="24">
        <v>9292</v>
      </c>
      <c r="R83" s="24">
        <v>21874</v>
      </c>
      <c r="S83" s="24">
        <v>34922</v>
      </c>
      <c r="T83" s="24">
        <v>49330</v>
      </c>
      <c r="U83" s="24">
        <v>17909</v>
      </c>
      <c r="V83" s="24">
        <v>44635</v>
      </c>
      <c r="W83" s="24">
        <v>65000</v>
      </c>
      <c r="X83" s="24">
        <v>91249</v>
      </c>
      <c r="Y83" s="24">
        <v>25975</v>
      </c>
      <c r="Z83" s="24">
        <v>57500</v>
      </c>
      <c r="AA83" s="24">
        <v>84439</v>
      </c>
      <c r="AB83" s="24">
        <v>117935</v>
      </c>
      <c r="AC83" s="24">
        <v>28812</v>
      </c>
      <c r="AD83" s="24">
        <v>53303</v>
      </c>
      <c r="AE83" s="24">
        <v>80769</v>
      </c>
      <c r="AF83" s="24">
        <v>111488</v>
      </c>
      <c r="AG83" s="24">
        <v>36507</v>
      </c>
      <c r="AH83" s="24">
        <v>78503</v>
      </c>
      <c r="AI83" s="112">
        <v>116002</v>
      </c>
      <c r="AJ83" s="112">
        <v>153834</v>
      </c>
      <c r="AK83" s="112">
        <v>42367</v>
      </c>
      <c r="AL83" s="112">
        <v>74246</v>
      </c>
      <c r="AM83" s="24">
        <v>98554</v>
      </c>
      <c r="AR83" s="2"/>
    </row>
    <row r="84" spans="1:44" ht="14.25" customHeight="1">
      <c r="A84" s="47" t="s">
        <v>110</v>
      </c>
      <c r="B84" s="209" t="s">
        <v>111</v>
      </c>
      <c r="C84" s="24"/>
      <c r="D84" s="24"/>
      <c r="E84" s="24"/>
      <c r="F84" s="24"/>
      <c r="G84" s="24"/>
      <c r="H84" s="24">
        <v>1612</v>
      </c>
      <c r="I84" s="24">
        <v>2489</v>
      </c>
      <c r="J84" s="24">
        <v>4367</v>
      </c>
      <c r="K84" s="24">
        <v>902</v>
      </c>
      <c r="L84" s="24">
        <v>2115</v>
      </c>
      <c r="M84" s="24">
        <v>5412</v>
      </c>
      <c r="N84" s="24">
        <v>9092</v>
      </c>
      <c r="O84" s="47" t="s">
        <v>461</v>
      </c>
      <c r="P84" s="209" t="s">
        <v>462</v>
      </c>
      <c r="Q84" s="24">
        <v>19053</v>
      </c>
      <c r="R84" s="24">
        <v>44655</v>
      </c>
      <c r="S84" s="24">
        <v>66493</v>
      </c>
      <c r="T84" s="24">
        <v>90449</v>
      </c>
      <c r="U84" s="24">
        <v>22400</v>
      </c>
      <c r="V84" s="24">
        <v>50143</v>
      </c>
      <c r="W84" s="24">
        <v>79246</v>
      </c>
      <c r="X84" s="24">
        <v>118879</v>
      </c>
      <c r="Y84" s="24">
        <v>48374</v>
      </c>
      <c r="Z84" s="24">
        <v>101511</v>
      </c>
      <c r="AA84" s="24">
        <v>163140</v>
      </c>
      <c r="AB84" s="24">
        <v>216707</v>
      </c>
      <c r="AC84" s="24">
        <v>48265</v>
      </c>
      <c r="AD84" s="24">
        <v>95158</v>
      </c>
      <c r="AE84" s="24">
        <v>154257</v>
      </c>
      <c r="AF84" s="24">
        <v>201104</v>
      </c>
      <c r="AG84" s="24">
        <v>60753</v>
      </c>
      <c r="AH84" s="24">
        <v>117389</v>
      </c>
      <c r="AI84" s="112">
        <v>180697</v>
      </c>
      <c r="AJ84" s="112">
        <v>246382</v>
      </c>
      <c r="AK84" s="112">
        <v>80285</v>
      </c>
      <c r="AL84" s="112">
        <v>163565</v>
      </c>
      <c r="AM84" s="24">
        <v>254567</v>
      </c>
      <c r="AR84" s="2"/>
    </row>
    <row r="85" spans="1:44" ht="14.25" customHeight="1">
      <c r="A85" s="45" t="s">
        <v>112</v>
      </c>
      <c r="B85" s="209" t="s">
        <v>468</v>
      </c>
      <c r="C85" s="24">
        <v>1105</v>
      </c>
      <c r="D85" s="24">
        <v>2481</v>
      </c>
      <c r="E85" s="24">
        <v>5569</v>
      </c>
      <c r="F85" s="24">
        <v>7704</v>
      </c>
      <c r="G85" s="24">
        <v>1181</v>
      </c>
      <c r="H85" s="24">
        <v>10031</v>
      </c>
      <c r="I85" s="24">
        <v>19450</v>
      </c>
      <c r="J85" s="24">
        <v>28903</v>
      </c>
      <c r="K85" s="24">
        <v>5500</v>
      </c>
      <c r="L85" s="24">
        <v>17279</v>
      </c>
      <c r="M85" s="24">
        <v>32222</v>
      </c>
      <c r="N85" s="24">
        <v>44719</v>
      </c>
      <c r="O85" s="45" t="s">
        <v>463</v>
      </c>
      <c r="P85" s="209" t="s">
        <v>464</v>
      </c>
      <c r="Q85" s="24">
        <v>10281</v>
      </c>
      <c r="R85" s="24">
        <v>21794</v>
      </c>
      <c r="S85" s="24">
        <v>32098</v>
      </c>
      <c r="T85" s="24">
        <v>42317</v>
      </c>
      <c r="U85" s="24">
        <v>8718</v>
      </c>
      <c r="V85" s="24">
        <v>19172</v>
      </c>
      <c r="W85" s="24">
        <v>33495</v>
      </c>
      <c r="X85" s="24">
        <v>47015</v>
      </c>
      <c r="Y85" s="24">
        <v>12823</v>
      </c>
      <c r="Z85" s="24">
        <v>26776</v>
      </c>
      <c r="AA85" s="24">
        <v>38944</v>
      </c>
      <c r="AB85" s="24">
        <v>60274</v>
      </c>
      <c r="AC85" s="24">
        <v>18622</v>
      </c>
      <c r="AD85" s="24">
        <v>41986</v>
      </c>
      <c r="AE85" s="24">
        <v>69687</v>
      </c>
      <c r="AF85" s="24">
        <v>100702</v>
      </c>
      <c r="AG85" s="24">
        <v>20688</v>
      </c>
      <c r="AH85" s="24">
        <v>48259</v>
      </c>
      <c r="AI85" s="112">
        <v>78512</v>
      </c>
      <c r="AJ85" s="112">
        <v>120143</v>
      </c>
      <c r="AK85" s="112">
        <v>32930.763440000002</v>
      </c>
      <c r="AL85" s="112">
        <v>75481</v>
      </c>
      <c r="AM85" s="24">
        <v>117542</v>
      </c>
      <c r="AR85" s="2"/>
    </row>
    <row r="86" spans="1:44" ht="14.25" customHeight="1">
      <c r="A86" s="11"/>
      <c r="B86" s="198"/>
      <c r="C86" s="29"/>
      <c r="D86" s="29"/>
      <c r="E86" s="29"/>
      <c r="F86" s="29"/>
      <c r="G86" s="29"/>
      <c r="H86" s="29"/>
      <c r="I86" s="29"/>
      <c r="J86" s="29"/>
      <c r="K86" s="29"/>
      <c r="L86" s="29"/>
      <c r="M86" s="29"/>
      <c r="N86" s="29"/>
      <c r="O86" s="45" t="s">
        <v>465</v>
      </c>
      <c r="P86" s="209" t="s">
        <v>717</v>
      </c>
      <c r="Q86" s="29">
        <v>565</v>
      </c>
      <c r="R86" s="29">
        <v>1542</v>
      </c>
      <c r="S86" s="29">
        <v>3578</v>
      </c>
      <c r="T86" s="29">
        <v>5748</v>
      </c>
      <c r="U86" s="29">
        <v>1621</v>
      </c>
      <c r="V86" s="29">
        <v>4315</v>
      </c>
      <c r="W86" s="29">
        <v>6853</v>
      </c>
      <c r="X86" s="29">
        <v>13431</v>
      </c>
      <c r="Y86" s="29">
        <v>3896</v>
      </c>
      <c r="Z86" s="29">
        <v>11135</v>
      </c>
      <c r="AA86" s="29">
        <v>18305</v>
      </c>
      <c r="AB86" s="24">
        <v>28302</v>
      </c>
      <c r="AC86" s="24">
        <v>3780</v>
      </c>
      <c r="AD86" s="24">
        <v>6524.48</v>
      </c>
      <c r="AE86" s="24">
        <v>9237</v>
      </c>
      <c r="AF86" s="24">
        <v>12937</v>
      </c>
      <c r="AG86" s="24">
        <v>3218</v>
      </c>
      <c r="AH86" s="24">
        <v>6186</v>
      </c>
      <c r="AI86" s="112">
        <v>8471</v>
      </c>
      <c r="AJ86" s="112">
        <v>11687</v>
      </c>
      <c r="AK86" s="112">
        <v>4250</v>
      </c>
      <c r="AL86" s="112">
        <v>8318</v>
      </c>
      <c r="AM86" s="24">
        <v>13925</v>
      </c>
      <c r="AR86" s="2"/>
    </row>
    <row r="87" spans="1:44" ht="14.25" customHeight="1">
      <c r="A87" s="11"/>
      <c r="B87" s="198"/>
      <c r="C87" s="25"/>
      <c r="D87" s="25"/>
      <c r="E87" s="25"/>
      <c r="F87" s="25"/>
      <c r="G87" s="25"/>
      <c r="H87" s="25"/>
      <c r="I87" s="25"/>
      <c r="J87" s="25"/>
      <c r="K87" s="25"/>
      <c r="L87" s="25"/>
      <c r="M87" s="25"/>
      <c r="N87" s="25"/>
      <c r="O87" s="45" t="s">
        <v>467</v>
      </c>
      <c r="P87" s="209" t="s">
        <v>468</v>
      </c>
      <c r="Q87" s="25">
        <v>4149</v>
      </c>
      <c r="R87" s="25">
        <v>9496</v>
      </c>
      <c r="S87" s="25">
        <v>12011</v>
      </c>
      <c r="T87" s="25">
        <v>15167.96624</v>
      </c>
      <c r="U87" s="25">
        <v>2820</v>
      </c>
      <c r="V87" s="25">
        <v>5836</v>
      </c>
      <c r="W87" s="25">
        <v>7970</v>
      </c>
      <c r="X87" s="25">
        <v>12182</v>
      </c>
      <c r="Y87" s="25">
        <v>4071</v>
      </c>
      <c r="Z87" s="25">
        <v>7619</v>
      </c>
      <c r="AA87" s="25">
        <v>10997</v>
      </c>
      <c r="AB87" s="24">
        <v>15117</v>
      </c>
      <c r="AC87" s="24">
        <v>10437</v>
      </c>
      <c r="AD87" s="24">
        <v>13214</v>
      </c>
      <c r="AE87" s="24">
        <v>17848</v>
      </c>
      <c r="AF87" s="24">
        <v>24058</v>
      </c>
      <c r="AG87" s="24">
        <v>4955</v>
      </c>
      <c r="AH87" s="24">
        <v>10911</v>
      </c>
      <c r="AI87" s="112">
        <v>15616</v>
      </c>
      <c r="AJ87" s="112">
        <v>19316</v>
      </c>
      <c r="AK87" s="112">
        <v>4130</v>
      </c>
      <c r="AL87" s="112">
        <v>7602</v>
      </c>
      <c r="AM87" s="24">
        <v>10806</v>
      </c>
      <c r="AR87" s="2"/>
    </row>
    <row r="88" spans="1:44" ht="14.25" customHeight="1">
      <c r="A88" s="254"/>
      <c r="B88" s="255"/>
      <c r="C88" s="243">
        <v>84293</v>
      </c>
      <c r="D88" s="243">
        <v>176588</v>
      </c>
      <c r="E88" s="243">
        <v>269357</v>
      </c>
      <c r="F88" s="243">
        <v>357243</v>
      </c>
      <c r="G88" s="243">
        <v>82267</v>
      </c>
      <c r="H88" s="243">
        <v>209877</v>
      </c>
      <c r="I88" s="243">
        <v>348189</v>
      </c>
      <c r="J88" s="243">
        <v>493845</v>
      </c>
      <c r="K88" s="243">
        <v>146553</v>
      </c>
      <c r="L88" s="243">
        <v>293673</v>
      </c>
      <c r="M88" s="243">
        <v>453786</v>
      </c>
      <c r="N88" s="243">
        <v>608012</v>
      </c>
      <c r="O88" s="254"/>
      <c r="P88" s="255"/>
      <c r="Q88" s="243">
        <v>148505</v>
      </c>
      <c r="R88" s="243">
        <v>307991</v>
      </c>
      <c r="S88" s="243">
        <v>458435</v>
      </c>
      <c r="T88" s="243">
        <v>601481</v>
      </c>
      <c r="U88" s="243">
        <v>149911</v>
      </c>
      <c r="V88" s="243">
        <v>321650</v>
      </c>
      <c r="W88" s="243">
        <v>495399</v>
      </c>
      <c r="X88" s="243">
        <v>724714</v>
      </c>
      <c r="Y88" s="243">
        <v>251853</v>
      </c>
      <c r="Z88" s="243">
        <v>508407</v>
      </c>
      <c r="AA88" s="243">
        <v>767949</v>
      </c>
      <c r="AB88" s="243">
        <v>1060165</v>
      </c>
      <c r="AC88" s="243">
        <v>266538</v>
      </c>
      <c r="AD88" s="243">
        <v>516229</v>
      </c>
      <c r="AE88" s="243">
        <v>817279</v>
      </c>
      <c r="AF88" s="243">
        <v>1132051</v>
      </c>
      <c r="AG88" s="243">
        <v>304436</v>
      </c>
      <c r="AH88" s="243">
        <v>607993</v>
      </c>
      <c r="AI88" s="352">
        <v>919801</v>
      </c>
      <c r="AJ88" s="352">
        <v>1284545</v>
      </c>
      <c r="AK88" s="352">
        <v>362305.76344000001</v>
      </c>
      <c r="AL88" s="352">
        <v>723720</v>
      </c>
      <c r="AM88" s="243">
        <v>1073924</v>
      </c>
      <c r="AR88" s="2"/>
    </row>
    <row r="89" spans="1:44">
      <c r="A89" s="11"/>
      <c r="B89" s="198"/>
      <c r="O89" s="11"/>
      <c r="P89" s="198"/>
      <c r="AB89" s="25"/>
      <c r="AC89" s="25"/>
      <c r="AD89" s="25"/>
      <c r="AE89" s="25"/>
      <c r="AF89" s="25"/>
      <c r="AG89" s="25"/>
      <c r="AH89" s="25"/>
      <c r="AI89" s="3"/>
      <c r="AJ89" s="3">
        <v>0</v>
      </c>
      <c r="AK89" s="3"/>
      <c r="AL89" s="3"/>
      <c r="AM89" s="25"/>
      <c r="AR89" s="2"/>
    </row>
    <row r="90" spans="1:44">
      <c r="A90" s="11" t="s">
        <v>113</v>
      </c>
      <c r="B90" s="198" t="s">
        <v>21</v>
      </c>
      <c r="C90" s="48"/>
      <c r="D90" s="48"/>
      <c r="E90" s="48"/>
      <c r="F90" s="48"/>
      <c r="G90" s="48"/>
      <c r="H90" s="48"/>
      <c r="I90" s="48"/>
      <c r="J90" s="48"/>
      <c r="K90" s="48"/>
      <c r="L90" s="48"/>
      <c r="M90" s="48"/>
      <c r="N90" s="48"/>
      <c r="O90" s="11" t="s">
        <v>475</v>
      </c>
      <c r="P90" s="198" t="s">
        <v>476</v>
      </c>
      <c r="Q90" s="48"/>
      <c r="R90" s="48"/>
      <c r="S90" s="48"/>
      <c r="T90" s="48"/>
      <c r="U90" s="48"/>
      <c r="V90" s="48"/>
      <c r="W90" s="48"/>
      <c r="X90" s="48"/>
      <c r="Y90" s="48"/>
      <c r="Z90" s="48"/>
      <c r="AA90" s="48"/>
      <c r="AB90" s="48"/>
      <c r="AC90" s="48"/>
      <c r="AD90" s="48"/>
      <c r="AE90" s="48"/>
      <c r="AF90" s="48"/>
      <c r="AG90" s="48"/>
      <c r="AH90" s="48"/>
      <c r="AI90" s="3"/>
      <c r="AJ90" s="3">
        <v>0</v>
      </c>
      <c r="AK90" s="3"/>
      <c r="AL90" s="3"/>
      <c r="AM90" s="48"/>
      <c r="AR90" s="2"/>
    </row>
    <row r="91" spans="1:44">
      <c r="A91" s="45" t="s">
        <v>553</v>
      </c>
      <c r="B91" s="209" t="s">
        <v>552</v>
      </c>
      <c r="C91" s="24">
        <v>-339</v>
      </c>
      <c r="D91" s="24">
        <v>-758</v>
      </c>
      <c r="E91" s="24">
        <v>-2749.6</v>
      </c>
      <c r="F91" s="24">
        <v>-4383</v>
      </c>
      <c r="G91" s="24">
        <v>-1015</v>
      </c>
      <c r="H91" s="24">
        <v>-2746</v>
      </c>
      <c r="I91" s="24">
        <v>-3996</v>
      </c>
      <c r="J91" s="24">
        <v>-7381</v>
      </c>
      <c r="K91" s="24">
        <v>-691</v>
      </c>
      <c r="L91" s="24">
        <v>-1530</v>
      </c>
      <c r="M91" s="24">
        <v>-4717</v>
      </c>
      <c r="N91" s="24">
        <v>-6940</v>
      </c>
      <c r="O91" s="45" t="s">
        <v>449</v>
      </c>
      <c r="P91" s="209" t="s">
        <v>715</v>
      </c>
      <c r="Q91" s="24">
        <v>-456</v>
      </c>
      <c r="R91" s="24">
        <v>-5310</v>
      </c>
      <c r="S91" s="24">
        <v>-8125</v>
      </c>
      <c r="T91" s="24">
        <v>-4501</v>
      </c>
      <c r="U91" s="24">
        <v>-879</v>
      </c>
      <c r="V91" s="24">
        <v>-1581</v>
      </c>
      <c r="W91" s="24">
        <v>-1970</v>
      </c>
      <c r="X91" s="24">
        <v>-2803</v>
      </c>
      <c r="Y91" s="24">
        <v>-671</v>
      </c>
      <c r="Z91" s="24">
        <v>-1509</v>
      </c>
      <c r="AA91" s="24">
        <v>-2223</v>
      </c>
      <c r="AB91" s="24">
        <v>-2768</v>
      </c>
      <c r="AC91" s="24">
        <v>-152</v>
      </c>
      <c r="AD91" s="24">
        <v>-280</v>
      </c>
      <c r="AE91" s="24">
        <v>-289</v>
      </c>
      <c r="AF91" s="24">
        <v>-367</v>
      </c>
      <c r="AG91" s="24">
        <v>-20</v>
      </c>
      <c r="AH91" s="24">
        <v>-154</v>
      </c>
      <c r="AI91" s="112">
        <v>-252</v>
      </c>
      <c r="AJ91" s="112">
        <v>-408</v>
      </c>
      <c r="AK91" s="112">
        <v>-252</v>
      </c>
      <c r="AL91" s="112">
        <v>-91</v>
      </c>
      <c r="AM91" s="24">
        <v>-352</v>
      </c>
      <c r="AR91" s="2"/>
    </row>
    <row r="92" spans="1:44">
      <c r="A92" s="45" t="s">
        <v>106</v>
      </c>
      <c r="B92" s="209" t="s">
        <v>107</v>
      </c>
      <c r="C92" s="24">
        <v>-8935</v>
      </c>
      <c r="D92" s="24">
        <v>-17344</v>
      </c>
      <c r="E92" s="24">
        <v>-25614</v>
      </c>
      <c r="F92" s="24">
        <v>-33944</v>
      </c>
      <c r="G92" s="24">
        <v>-7812</v>
      </c>
      <c r="H92" s="24">
        <v>-19332</v>
      </c>
      <c r="I92" s="24">
        <v>-32003</v>
      </c>
      <c r="J92" s="24">
        <v>-46391</v>
      </c>
      <c r="K92" s="24">
        <v>-16353.206099999999</v>
      </c>
      <c r="L92" s="24">
        <v>-27849.261200000001</v>
      </c>
      <c r="M92" s="24">
        <v>-46290.286200000002</v>
      </c>
      <c r="N92" s="24">
        <v>-65415.937290000002</v>
      </c>
      <c r="O92" s="45" t="s">
        <v>451</v>
      </c>
      <c r="P92" s="209" t="s">
        <v>452</v>
      </c>
      <c r="Q92" s="24">
        <v>-371</v>
      </c>
      <c r="R92" s="24">
        <v>-1109</v>
      </c>
      <c r="S92" s="24">
        <v>-1949</v>
      </c>
      <c r="T92" s="24">
        <v>-3514</v>
      </c>
      <c r="U92" s="24">
        <v>-913</v>
      </c>
      <c r="V92" s="24">
        <v>-1722</v>
      </c>
      <c r="W92" s="24">
        <v>-2717</v>
      </c>
      <c r="X92" s="24">
        <v>-3951</v>
      </c>
      <c r="Y92" s="24">
        <v>-1330</v>
      </c>
      <c r="Z92" s="24">
        <v>-2518</v>
      </c>
      <c r="AA92" s="24">
        <v>-3800</v>
      </c>
      <c r="AB92" s="24">
        <v>-5598</v>
      </c>
      <c r="AC92" s="24">
        <v>-2808.1648100000002</v>
      </c>
      <c r="AD92" s="24">
        <v>-5680</v>
      </c>
      <c r="AE92" s="24">
        <v>-7980</v>
      </c>
      <c r="AF92" s="24">
        <v>-10432</v>
      </c>
      <c r="AG92" s="24">
        <v>-2317</v>
      </c>
      <c r="AH92" s="24">
        <v>-4810</v>
      </c>
      <c r="AI92" s="112">
        <v>-7557</v>
      </c>
      <c r="AJ92" s="112">
        <v>-9821</v>
      </c>
      <c r="AK92" s="112">
        <v>-2218</v>
      </c>
      <c r="AL92" s="112">
        <v>-4644</v>
      </c>
      <c r="AM92" s="24">
        <v>-7413</v>
      </c>
      <c r="AR92" s="2"/>
    </row>
    <row r="93" spans="1:44">
      <c r="A93" s="45" t="s">
        <v>108</v>
      </c>
      <c r="B93" s="209" t="s">
        <v>109</v>
      </c>
      <c r="C93" s="24">
        <v>-70</v>
      </c>
      <c r="D93" s="24">
        <v>-128</v>
      </c>
      <c r="E93" s="24">
        <v>-196</v>
      </c>
      <c r="F93" s="24">
        <v>-269</v>
      </c>
      <c r="G93" s="24">
        <v>-101</v>
      </c>
      <c r="H93" s="24">
        <v>-443</v>
      </c>
      <c r="I93" s="24">
        <v>-1071</v>
      </c>
      <c r="J93" s="24">
        <v>-1593</v>
      </c>
      <c r="K93" s="24">
        <v>-1491</v>
      </c>
      <c r="L93" s="24">
        <v>-3284</v>
      </c>
      <c r="M93" s="24">
        <v>-5501</v>
      </c>
      <c r="N93" s="24">
        <v>-7751</v>
      </c>
      <c r="O93" s="45" t="s">
        <v>453</v>
      </c>
      <c r="P93" s="209" t="s">
        <v>716</v>
      </c>
      <c r="Q93" s="24">
        <v>-814</v>
      </c>
      <c r="R93" s="24">
        <v>-1752</v>
      </c>
      <c r="S93" s="24">
        <v>-2727</v>
      </c>
      <c r="T93" s="24">
        <v>-3525</v>
      </c>
      <c r="U93" s="24">
        <v>-791</v>
      </c>
      <c r="V93" s="24">
        <v>-1727</v>
      </c>
      <c r="W93" s="24">
        <v>-2738</v>
      </c>
      <c r="X93" s="24">
        <v>-6343</v>
      </c>
      <c r="Y93" s="24">
        <v>-2451</v>
      </c>
      <c r="Z93" s="24">
        <v>-5797</v>
      </c>
      <c r="AA93" s="24">
        <v>-9450</v>
      </c>
      <c r="AB93" s="24">
        <v>-15582</v>
      </c>
      <c r="AC93" s="24">
        <v>-1325</v>
      </c>
      <c r="AD93" s="24">
        <v>-3858</v>
      </c>
      <c r="AE93" s="24">
        <v>-8837</v>
      </c>
      <c r="AF93" s="24">
        <v>-13329</v>
      </c>
      <c r="AG93" s="24">
        <v>-3567</v>
      </c>
      <c r="AH93" s="24">
        <v>-8288</v>
      </c>
      <c r="AI93" s="112">
        <v>-13048</v>
      </c>
      <c r="AJ93" s="112">
        <v>-17935</v>
      </c>
      <c r="AK93" s="112">
        <v>-6886</v>
      </c>
      <c r="AL93" s="112">
        <v>-11966</v>
      </c>
      <c r="AM93" s="24">
        <v>-18350</v>
      </c>
      <c r="AR93" s="2"/>
    </row>
    <row r="94" spans="1:44">
      <c r="A94" s="47" t="s">
        <v>411</v>
      </c>
      <c r="B94" s="209" t="s">
        <v>412</v>
      </c>
      <c r="C94" s="24"/>
      <c r="D94" s="24"/>
      <c r="E94" s="24"/>
      <c r="F94" s="24"/>
      <c r="G94" s="24"/>
      <c r="H94" s="24">
        <v>-962</v>
      </c>
      <c r="I94" s="24">
        <v>-3000</v>
      </c>
      <c r="J94" s="24">
        <v>-5353</v>
      </c>
      <c r="K94" s="24">
        <v>-2658</v>
      </c>
      <c r="L94" s="24">
        <v>-7538</v>
      </c>
      <c r="M94" s="24">
        <v>-7232</v>
      </c>
      <c r="N94" s="24">
        <v>-11195</v>
      </c>
      <c r="O94" s="47" t="s">
        <v>455</v>
      </c>
      <c r="P94" s="209" t="s">
        <v>456</v>
      </c>
      <c r="Q94" s="24">
        <v>-487</v>
      </c>
      <c r="R94" s="24">
        <v>-988</v>
      </c>
      <c r="S94" s="24">
        <v>-1419</v>
      </c>
      <c r="T94" s="24">
        <v>-1266</v>
      </c>
      <c r="U94" s="24">
        <v>-219</v>
      </c>
      <c r="V94" s="24">
        <v>-617</v>
      </c>
      <c r="W94" s="24">
        <v>-882</v>
      </c>
      <c r="X94" s="24">
        <v>-1959</v>
      </c>
      <c r="Y94" s="24">
        <v>-1466</v>
      </c>
      <c r="Z94" s="24">
        <v>-2527</v>
      </c>
      <c r="AA94" s="24">
        <v>-3791</v>
      </c>
      <c r="AB94" s="24">
        <v>-4565</v>
      </c>
      <c r="AC94" s="24">
        <v>-581</v>
      </c>
      <c r="AD94" s="24">
        <v>-1149</v>
      </c>
      <c r="AE94" s="24">
        <v>-1709</v>
      </c>
      <c r="AF94" s="24">
        <v>-2316</v>
      </c>
      <c r="AG94" s="24">
        <v>-705</v>
      </c>
      <c r="AH94" s="24">
        <v>-1376</v>
      </c>
      <c r="AI94" s="112">
        <v>-1930</v>
      </c>
      <c r="AJ94" s="112">
        <v>-2682</v>
      </c>
      <c r="AK94" s="112">
        <v>-698</v>
      </c>
      <c r="AL94" s="112">
        <v>-6463</v>
      </c>
      <c r="AM94" s="24">
        <v>-7132</v>
      </c>
      <c r="AR94" s="2"/>
    </row>
    <row r="95" spans="1:44" ht="13.7" customHeight="1">
      <c r="A95" s="45" t="s">
        <v>112</v>
      </c>
      <c r="B95" s="209" t="s">
        <v>468</v>
      </c>
      <c r="C95" s="24">
        <v>-2397</v>
      </c>
      <c r="D95" s="24">
        <v>-4569</v>
      </c>
      <c r="E95" s="24">
        <v>-6640.4</v>
      </c>
      <c r="F95" s="24">
        <v>-8148</v>
      </c>
      <c r="G95" s="24">
        <v>-1477</v>
      </c>
      <c r="H95" s="24">
        <v>-3785</v>
      </c>
      <c r="I95" s="24">
        <v>-6533</v>
      </c>
      <c r="J95" s="24">
        <v>-10425</v>
      </c>
      <c r="K95" s="24">
        <v>-2322.7938999999997</v>
      </c>
      <c r="L95" s="24">
        <v>-8544.7387999999992</v>
      </c>
      <c r="M95" s="24">
        <v>-14465.713800000001</v>
      </c>
      <c r="N95" s="24">
        <v>-23490.062709999998</v>
      </c>
      <c r="O95" s="45" t="s">
        <v>459</v>
      </c>
      <c r="P95" s="209" t="s">
        <v>719</v>
      </c>
      <c r="Q95" s="24">
        <v>-1355</v>
      </c>
      <c r="R95" s="24">
        <v>-2590</v>
      </c>
      <c r="S95" s="24">
        <v>-3011</v>
      </c>
      <c r="T95" s="24">
        <v>-2331</v>
      </c>
      <c r="U95" s="24">
        <v>-611</v>
      </c>
      <c r="V95" s="24">
        <v>-7740</v>
      </c>
      <c r="W95" s="24">
        <v>-14363</v>
      </c>
      <c r="X95" s="24">
        <v>-20109</v>
      </c>
      <c r="Y95" s="24">
        <v>-1047</v>
      </c>
      <c r="Z95" s="24">
        <v>-8124</v>
      </c>
      <c r="AA95" s="24">
        <v>-10731</v>
      </c>
      <c r="AB95" s="24">
        <v>-20519</v>
      </c>
      <c r="AC95" s="24">
        <v>-1085</v>
      </c>
      <c r="AD95" s="24">
        <v>-2693</v>
      </c>
      <c r="AE95" s="24">
        <v>-3816</v>
      </c>
      <c r="AF95" s="24">
        <v>-5121</v>
      </c>
      <c r="AG95" s="24">
        <v>-1731</v>
      </c>
      <c r="AH95" s="24">
        <v>-3137</v>
      </c>
      <c r="AI95" s="112">
        <v>-5178</v>
      </c>
      <c r="AJ95" s="112">
        <v>-6622</v>
      </c>
      <c r="AK95" s="112">
        <v>-1278</v>
      </c>
      <c r="AL95" s="112">
        <v>-2626</v>
      </c>
      <c r="AM95" s="24">
        <v>-3548</v>
      </c>
      <c r="AR95" s="2"/>
    </row>
    <row r="96" spans="1:44" ht="14.25" customHeight="1">
      <c r="A96" s="45"/>
      <c r="B96" s="209"/>
      <c r="C96" s="24"/>
      <c r="D96" s="24"/>
      <c r="E96" s="24"/>
      <c r="F96" s="24"/>
      <c r="G96" s="24"/>
      <c r="H96" s="24"/>
      <c r="I96" s="24"/>
      <c r="J96" s="24"/>
      <c r="K96" s="24"/>
      <c r="L96" s="24"/>
      <c r="M96" s="24"/>
      <c r="N96" s="24"/>
      <c r="O96" s="45" t="s">
        <v>556</v>
      </c>
      <c r="P96" s="209" t="s">
        <v>557</v>
      </c>
      <c r="Q96" s="24">
        <v>-15349</v>
      </c>
      <c r="R96" s="24">
        <v>-35397</v>
      </c>
      <c r="S96" s="24">
        <v>-54161</v>
      </c>
      <c r="T96" s="24">
        <v>-75640</v>
      </c>
      <c r="U96" s="24">
        <v>-18472</v>
      </c>
      <c r="V96" s="24">
        <v>-39430</v>
      </c>
      <c r="W96" s="24">
        <v>-55791</v>
      </c>
      <c r="X96" s="24">
        <v>-74432</v>
      </c>
      <c r="Y96" s="24">
        <v>-25230</v>
      </c>
      <c r="Z96" s="24">
        <v>-52733</v>
      </c>
      <c r="AA96" s="24">
        <v>-81189</v>
      </c>
      <c r="AB96" s="24">
        <v>-115656</v>
      </c>
      <c r="AC96" s="24">
        <v>-30477</v>
      </c>
      <c r="AD96" s="24">
        <v>-51583</v>
      </c>
      <c r="AE96" s="24">
        <v>-72435</v>
      </c>
      <c r="AF96" s="24">
        <v>-97950</v>
      </c>
      <c r="AG96" s="24">
        <v>-25495</v>
      </c>
      <c r="AH96" s="24">
        <v>-47332</v>
      </c>
      <c r="AI96" s="112">
        <v>-74150</v>
      </c>
      <c r="AJ96" s="112">
        <v>-102415</v>
      </c>
      <c r="AK96" s="112">
        <v>-25674</v>
      </c>
      <c r="AL96" s="112">
        <v>-54145</v>
      </c>
      <c r="AM96" s="24">
        <v>-87747</v>
      </c>
      <c r="AR96" s="2"/>
    </row>
    <row r="97" spans="1:44">
      <c r="A97" s="45"/>
      <c r="B97" s="209"/>
      <c r="C97" s="24"/>
      <c r="D97" s="24"/>
      <c r="E97" s="24"/>
      <c r="F97" s="24"/>
      <c r="G97" s="24"/>
      <c r="H97" s="24"/>
      <c r="I97" s="24"/>
      <c r="J97" s="24"/>
      <c r="K97" s="24"/>
      <c r="L97" s="24"/>
      <c r="M97" s="24"/>
      <c r="N97" s="24"/>
      <c r="O97" s="45" t="s">
        <v>469</v>
      </c>
      <c r="P97" s="209" t="s">
        <v>464</v>
      </c>
      <c r="Q97" s="24">
        <v>-2368</v>
      </c>
      <c r="R97" s="24">
        <v>-4723</v>
      </c>
      <c r="S97" s="24">
        <v>-7178</v>
      </c>
      <c r="T97" s="24">
        <v>-9764</v>
      </c>
      <c r="U97" s="24">
        <v>-2031</v>
      </c>
      <c r="V97" s="24">
        <v>-3672</v>
      </c>
      <c r="W97" s="24">
        <v>-8452</v>
      </c>
      <c r="X97" s="24">
        <v>-11592</v>
      </c>
      <c r="Y97" s="24">
        <v>-3525</v>
      </c>
      <c r="Z97" s="24">
        <v>-7165</v>
      </c>
      <c r="AA97" s="24">
        <v>-11564</v>
      </c>
      <c r="AB97" s="24">
        <v>-14972</v>
      </c>
      <c r="AC97" s="24">
        <v>-5268</v>
      </c>
      <c r="AD97" s="24">
        <v>-11513</v>
      </c>
      <c r="AE97" s="24">
        <v>-15898</v>
      </c>
      <c r="AF97" s="24">
        <v>-20007</v>
      </c>
      <c r="AG97" s="24">
        <v>-4942</v>
      </c>
      <c r="AH97" s="24">
        <v>-9518</v>
      </c>
      <c r="AI97" s="112">
        <v>-14110</v>
      </c>
      <c r="AJ97" s="112">
        <v>-19271</v>
      </c>
      <c r="AK97" s="112">
        <v>-6395</v>
      </c>
      <c r="AL97" s="112">
        <v>-11480</v>
      </c>
      <c r="AM97" s="24">
        <v>-16966</v>
      </c>
      <c r="AR97" s="2"/>
    </row>
    <row r="98" spans="1:44" ht="14.25" customHeight="1">
      <c r="A98" s="45"/>
      <c r="B98" s="209"/>
      <c r="C98" s="24"/>
      <c r="D98" s="24"/>
      <c r="E98" s="24"/>
      <c r="F98" s="24"/>
      <c r="G98" s="24"/>
      <c r="H98" s="24"/>
      <c r="I98" s="24"/>
      <c r="J98" s="24"/>
      <c r="K98" s="24"/>
      <c r="L98" s="24"/>
      <c r="M98" s="24"/>
      <c r="N98" s="24"/>
      <c r="O98" s="45" t="s">
        <v>465</v>
      </c>
      <c r="P98" s="209" t="s">
        <v>717</v>
      </c>
      <c r="Q98" s="24">
        <v>-1166</v>
      </c>
      <c r="R98" s="24">
        <v>-3005</v>
      </c>
      <c r="S98" s="24">
        <v>-7044</v>
      </c>
      <c r="T98" s="24">
        <v>-8075</v>
      </c>
      <c r="U98" s="24">
        <v>-2786</v>
      </c>
      <c r="V98" s="24">
        <v>-8465</v>
      </c>
      <c r="W98" s="24">
        <v>-15035</v>
      </c>
      <c r="X98" s="24">
        <v>-24075</v>
      </c>
      <c r="Y98" s="24">
        <v>-7623</v>
      </c>
      <c r="Z98" s="24">
        <v>-15460</v>
      </c>
      <c r="AA98" s="24">
        <v>-22117</v>
      </c>
      <c r="AB98" s="24">
        <v>-29044</v>
      </c>
      <c r="AC98" s="24">
        <v>-6599</v>
      </c>
      <c r="AD98" s="24">
        <v>-12312</v>
      </c>
      <c r="AE98" s="24">
        <v>-18878</v>
      </c>
      <c r="AF98" s="24">
        <v>-27099</v>
      </c>
      <c r="AG98" s="24">
        <v>-7183</v>
      </c>
      <c r="AH98" s="24">
        <v>-14859</v>
      </c>
      <c r="AI98" s="112">
        <v>-22854</v>
      </c>
      <c r="AJ98" s="112">
        <v>-30341</v>
      </c>
      <c r="AK98" s="112">
        <v>-6259</v>
      </c>
      <c r="AL98" s="112">
        <v>-11984</v>
      </c>
      <c r="AM98" s="24">
        <v>-18052</v>
      </c>
      <c r="AR98" s="2"/>
    </row>
    <row r="99" spans="1:44">
      <c r="A99" s="45"/>
      <c r="B99" s="209"/>
      <c r="C99" s="24"/>
      <c r="D99" s="24"/>
      <c r="E99" s="24"/>
      <c r="F99" s="24"/>
      <c r="G99" s="24"/>
      <c r="H99" s="24"/>
      <c r="I99" s="24"/>
      <c r="J99" s="24"/>
      <c r="K99" s="24"/>
      <c r="L99" s="24"/>
      <c r="M99" s="24"/>
      <c r="N99" s="24"/>
      <c r="O99" s="45" t="s">
        <v>555</v>
      </c>
      <c r="P99" s="209" t="s">
        <v>470</v>
      </c>
      <c r="Q99" s="24">
        <v>1686</v>
      </c>
      <c r="R99" s="24">
        <v>-1078</v>
      </c>
      <c r="S99" s="24">
        <v>-1257</v>
      </c>
      <c r="T99" s="24">
        <v>-6886</v>
      </c>
      <c r="U99" s="24">
        <v>-2535</v>
      </c>
      <c r="V99" s="24">
        <v>-4039</v>
      </c>
      <c r="W99" s="24">
        <v>-8779</v>
      </c>
      <c r="X99" s="24">
        <v>-12060</v>
      </c>
      <c r="Y99" s="24">
        <v>-2627</v>
      </c>
      <c r="Z99" s="24">
        <v>-5487</v>
      </c>
      <c r="AA99" s="24">
        <v>-10474</v>
      </c>
      <c r="AB99" s="24">
        <v>-31524</v>
      </c>
      <c r="AC99" s="24">
        <v>-11483</v>
      </c>
      <c r="AD99" s="24">
        <v>-20102</v>
      </c>
      <c r="AE99" s="24">
        <v>-29142</v>
      </c>
      <c r="AF99" s="24">
        <v>-39335</v>
      </c>
      <c r="AG99" s="24">
        <v>-11190</v>
      </c>
      <c r="AH99" s="24">
        <v>-21389</v>
      </c>
      <c r="AI99" s="112">
        <v>-32993</v>
      </c>
      <c r="AJ99" s="112">
        <v>-46064</v>
      </c>
      <c r="AK99" s="112">
        <v>-11962</v>
      </c>
      <c r="AL99" s="112">
        <v>-24698</v>
      </c>
      <c r="AM99" s="24">
        <v>-38994</v>
      </c>
      <c r="AR99" s="2"/>
    </row>
    <row r="100" spans="1:44" ht="15" thickBot="1">
      <c r="A100" s="256"/>
      <c r="B100" s="257"/>
      <c r="C100" s="243">
        <v>-11741</v>
      </c>
      <c r="D100" s="243">
        <v>-22799</v>
      </c>
      <c r="E100" s="243">
        <v>-35200</v>
      </c>
      <c r="F100" s="243">
        <v>-46744</v>
      </c>
      <c r="G100" s="243">
        <v>-10405</v>
      </c>
      <c r="H100" s="243">
        <v>-27268</v>
      </c>
      <c r="I100" s="243">
        <v>-46603</v>
      </c>
      <c r="J100" s="243">
        <v>-71143</v>
      </c>
      <c r="K100" s="243">
        <v>-23516</v>
      </c>
      <c r="L100" s="243">
        <v>-48746</v>
      </c>
      <c r="M100" s="243">
        <v>-78206</v>
      </c>
      <c r="N100" s="243">
        <v>-114792</v>
      </c>
      <c r="O100" s="256"/>
      <c r="P100" s="257"/>
      <c r="Q100" s="243">
        <v>-20680</v>
      </c>
      <c r="R100" s="243">
        <v>-55952</v>
      </c>
      <c r="S100" s="243">
        <v>-86871</v>
      </c>
      <c r="T100" s="243">
        <v>-115502</v>
      </c>
      <c r="U100" s="243">
        <v>-29237</v>
      </c>
      <c r="V100" s="243">
        <v>-68993</v>
      </c>
      <c r="W100" s="243">
        <v>-110727</v>
      </c>
      <c r="X100" s="243">
        <v>-157324</v>
      </c>
      <c r="Y100" s="243">
        <v>-45970</v>
      </c>
      <c r="Z100" s="243">
        <v>-101320</v>
      </c>
      <c r="AA100" s="243">
        <v>-155339</v>
      </c>
      <c r="AB100" s="243">
        <v>-240228</v>
      </c>
      <c r="AC100" s="243">
        <v>-59778</v>
      </c>
      <c r="AD100" s="243">
        <v>-109170</v>
      </c>
      <c r="AE100" s="243">
        <v>-158984</v>
      </c>
      <c r="AF100" s="243">
        <v>-215956</v>
      </c>
      <c r="AG100" s="243">
        <v>-57150</v>
      </c>
      <c r="AH100" s="243">
        <v>-110863</v>
      </c>
      <c r="AI100" s="353">
        <v>-172072</v>
      </c>
      <c r="AJ100" s="353">
        <v>-235559</v>
      </c>
      <c r="AK100" s="353">
        <v>-61622</v>
      </c>
      <c r="AL100" s="353">
        <v>-128097</v>
      </c>
      <c r="AM100" s="353">
        <v>-198554</v>
      </c>
      <c r="AR100" s="2"/>
    </row>
    <row r="101" spans="1:44" ht="15" thickTop="1">
      <c r="A101" s="151" t="s">
        <v>22</v>
      </c>
      <c r="B101" s="199" t="s">
        <v>23</v>
      </c>
      <c r="C101" s="166">
        <v>72552</v>
      </c>
      <c r="D101" s="166">
        <v>153789</v>
      </c>
      <c r="E101" s="166">
        <v>234157</v>
      </c>
      <c r="F101" s="166">
        <v>310499</v>
      </c>
      <c r="G101" s="166">
        <v>71862</v>
      </c>
      <c r="H101" s="166">
        <v>182609</v>
      </c>
      <c r="I101" s="166">
        <v>301586</v>
      </c>
      <c r="J101" s="166">
        <v>422702</v>
      </c>
      <c r="K101" s="166">
        <v>123037</v>
      </c>
      <c r="L101" s="166">
        <v>244927</v>
      </c>
      <c r="M101" s="166">
        <v>375580</v>
      </c>
      <c r="N101" s="166">
        <v>493220</v>
      </c>
      <c r="O101" s="151" t="s">
        <v>471</v>
      </c>
      <c r="P101" s="199" t="s">
        <v>472</v>
      </c>
      <c r="Q101" s="166">
        <v>127825</v>
      </c>
      <c r="R101" s="166">
        <v>252039</v>
      </c>
      <c r="S101" s="166">
        <v>371564</v>
      </c>
      <c r="T101" s="166">
        <v>485979</v>
      </c>
      <c r="U101" s="166">
        <v>120674</v>
      </c>
      <c r="V101" s="166">
        <v>252657</v>
      </c>
      <c r="W101" s="166">
        <v>384672</v>
      </c>
      <c r="X101" s="166">
        <v>567390</v>
      </c>
      <c r="Y101" s="166">
        <v>205883</v>
      </c>
      <c r="Z101" s="166">
        <v>407087</v>
      </c>
      <c r="AA101" s="166">
        <v>612610</v>
      </c>
      <c r="AB101" s="166">
        <v>819937</v>
      </c>
      <c r="AC101" s="166">
        <v>206759.83519000001</v>
      </c>
      <c r="AD101" s="166">
        <v>407058.73</v>
      </c>
      <c r="AE101" s="166">
        <v>658295</v>
      </c>
      <c r="AF101" s="166">
        <v>916095</v>
      </c>
      <c r="AG101" s="166">
        <v>247286</v>
      </c>
      <c r="AH101" s="166">
        <v>497130</v>
      </c>
      <c r="AI101" s="166">
        <v>747729</v>
      </c>
      <c r="AJ101" s="166">
        <v>1048986</v>
      </c>
      <c r="AK101" s="166">
        <v>300683.76344000001</v>
      </c>
      <c r="AL101" s="166">
        <v>595623</v>
      </c>
      <c r="AM101" s="166">
        <v>875370</v>
      </c>
      <c r="AR101" s="2"/>
    </row>
    <row r="102" spans="1:44">
      <c r="B102" s="41"/>
      <c r="C102" s="42"/>
      <c r="D102" s="42"/>
      <c r="E102" s="42"/>
      <c r="F102" s="42"/>
      <c r="G102" s="42"/>
      <c r="H102" s="42"/>
      <c r="I102" s="42"/>
      <c r="J102" s="42"/>
      <c r="K102" s="42"/>
      <c r="L102" s="42"/>
      <c r="M102" s="42"/>
      <c r="N102" s="42"/>
      <c r="P102" s="41"/>
      <c r="Q102" s="42"/>
      <c r="R102" s="42"/>
      <c r="S102" s="42"/>
      <c r="T102" s="42"/>
      <c r="U102" s="42"/>
      <c r="V102" s="42"/>
      <c r="W102" s="42"/>
      <c r="X102" s="42"/>
      <c r="Y102" s="42"/>
      <c r="Z102" s="42"/>
      <c r="AA102" s="42"/>
      <c r="AB102" s="42"/>
      <c r="AC102" s="42"/>
      <c r="AD102" s="42"/>
      <c r="AE102" s="42"/>
      <c r="AF102" s="42"/>
      <c r="AG102" s="42"/>
      <c r="AH102" s="42"/>
      <c r="AM102" s="42"/>
      <c r="AR102" s="2"/>
    </row>
    <row r="103" spans="1:44">
      <c r="B103" s="41"/>
      <c r="C103" s="42"/>
      <c r="D103" s="42"/>
      <c r="E103" s="42"/>
      <c r="F103" s="42"/>
      <c r="G103" s="42"/>
      <c r="H103" s="42"/>
      <c r="I103" s="42"/>
      <c r="J103" s="42"/>
      <c r="K103" s="42"/>
      <c r="L103" s="42"/>
      <c r="M103" s="42"/>
      <c r="N103" s="42"/>
      <c r="P103" s="41"/>
      <c r="Q103" s="42"/>
      <c r="R103" s="42"/>
      <c r="S103" s="42"/>
      <c r="T103" s="42"/>
      <c r="U103" s="42"/>
      <c r="V103" s="42"/>
      <c r="W103" s="42"/>
      <c r="X103" s="42"/>
      <c r="Y103" s="42"/>
      <c r="Z103" s="42"/>
      <c r="AA103" s="42"/>
      <c r="AB103" s="42"/>
      <c r="AC103" s="42"/>
      <c r="AD103" s="42"/>
      <c r="AE103" s="42"/>
      <c r="AF103" s="42"/>
      <c r="AG103" s="42"/>
      <c r="AH103" s="41"/>
      <c r="AM103" s="41"/>
      <c r="AR103" s="2"/>
    </row>
    <row r="104" spans="1:44">
      <c r="B104" s="41"/>
      <c r="C104" s="42"/>
      <c r="D104" s="42"/>
      <c r="E104" s="42"/>
      <c r="F104" s="42"/>
      <c r="G104" s="42"/>
      <c r="H104" s="42"/>
      <c r="I104" s="42"/>
      <c r="J104" s="42"/>
      <c r="K104" s="42"/>
      <c r="L104" s="42"/>
      <c r="M104" s="42"/>
      <c r="N104" s="42"/>
      <c r="P104" s="41"/>
      <c r="Q104" s="42"/>
      <c r="R104" s="42"/>
      <c r="S104" s="42"/>
      <c r="T104" s="42"/>
      <c r="U104" s="42"/>
      <c r="V104" s="42"/>
      <c r="W104" s="42"/>
      <c r="X104" s="42"/>
      <c r="Y104" s="42"/>
      <c r="Z104" s="42"/>
      <c r="AA104" s="42"/>
      <c r="AB104" s="42"/>
      <c r="AC104" s="42"/>
      <c r="AD104" s="42"/>
      <c r="AE104" s="42"/>
      <c r="AF104" s="42"/>
      <c r="AG104" s="42"/>
      <c r="AH104" s="41"/>
      <c r="AM104" s="41"/>
      <c r="AR104" s="2"/>
    </row>
    <row r="105" spans="1:44">
      <c r="A105" s="13" t="s">
        <v>53</v>
      </c>
      <c r="B105" s="13" t="s">
        <v>54</v>
      </c>
      <c r="C105" s="13"/>
      <c r="D105" s="13"/>
      <c r="E105" s="13"/>
      <c r="F105" s="13"/>
      <c r="G105" s="13"/>
      <c r="H105" s="13"/>
      <c r="I105" s="13"/>
      <c r="J105" s="13"/>
      <c r="K105" s="13"/>
      <c r="L105" s="13"/>
      <c r="M105" s="13"/>
      <c r="N105" s="13"/>
      <c r="O105" s="13" t="s">
        <v>53</v>
      </c>
      <c r="P105" s="13" t="s">
        <v>54</v>
      </c>
      <c r="Q105" s="13"/>
      <c r="R105" s="13"/>
      <c r="S105" s="13"/>
      <c r="T105" s="13"/>
      <c r="U105" s="13"/>
      <c r="V105" s="13"/>
      <c r="W105" s="13"/>
      <c r="X105" s="13"/>
      <c r="Y105" s="13"/>
      <c r="Z105" s="13"/>
      <c r="AA105" s="13"/>
      <c r="AB105" s="13"/>
      <c r="AC105" s="13"/>
      <c r="AD105" s="13"/>
      <c r="AE105" s="13"/>
      <c r="AF105" s="13"/>
      <c r="AG105" s="13"/>
      <c r="AH105" s="13"/>
      <c r="AM105" s="13"/>
      <c r="AR105" s="2"/>
    </row>
    <row r="106" spans="1:44" ht="30.6" customHeight="1">
      <c r="A106" s="230" t="s">
        <v>22</v>
      </c>
      <c r="B106" s="230" t="s">
        <v>23</v>
      </c>
      <c r="C106" s="195" t="s">
        <v>378</v>
      </c>
      <c r="D106" s="195" t="s">
        <v>377</v>
      </c>
      <c r="E106" s="195" t="s">
        <v>376</v>
      </c>
      <c r="F106" s="195" t="s">
        <v>375</v>
      </c>
      <c r="G106" s="195" t="s">
        <v>374</v>
      </c>
      <c r="H106" s="195" t="s">
        <v>373</v>
      </c>
      <c r="I106" s="195" t="s">
        <v>372</v>
      </c>
      <c r="J106" s="195" t="s">
        <v>379</v>
      </c>
      <c r="K106" s="195" t="s">
        <v>383</v>
      </c>
      <c r="L106" s="195" t="s">
        <v>398</v>
      </c>
      <c r="M106" s="195" t="s">
        <v>408</v>
      </c>
      <c r="N106" s="195" t="s">
        <v>415</v>
      </c>
      <c r="O106" s="230" t="s">
        <v>471</v>
      </c>
      <c r="P106" s="230" t="s">
        <v>472</v>
      </c>
      <c r="Q106" s="195" t="s">
        <v>417</v>
      </c>
      <c r="R106" s="195" t="s">
        <v>419</v>
      </c>
      <c r="S106" s="195" t="s">
        <v>423</v>
      </c>
      <c r="T106" s="195" t="s">
        <v>427</v>
      </c>
      <c r="U106" s="195" t="s">
        <v>429</v>
      </c>
      <c r="V106" s="195" t="s">
        <v>448</v>
      </c>
      <c r="W106" s="195" t="s">
        <v>478</v>
      </c>
      <c r="X106" s="195" t="s">
        <v>520</v>
      </c>
      <c r="Y106" s="195" t="s">
        <v>538</v>
      </c>
      <c r="Z106" s="195" t="s">
        <v>550</v>
      </c>
      <c r="AA106" s="195" t="s">
        <v>565</v>
      </c>
      <c r="AB106" s="195" t="s">
        <v>566</v>
      </c>
      <c r="AC106" s="195" t="s">
        <v>578</v>
      </c>
      <c r="AD106" s="195" t="s">
        <v>583</v>
      </c>
      <c r="AE106" s="195" t="s">
        <v>586</v>
      </c>
      <c r="AF106" s="195" t="s">
        <v>662</v>
      </c>
      <c r="AG106" s="195" t="s">
        <v>673</v>
      </c>
      <c r="AH106" s="195" t="s">
        <v>684</v>
      </c>
      <c r="AI106" s="195" t="s">
        <v>686</v>
      </c>
      <c r="AJ106" s="195" t="s">
        <v>694</v>
      </c>
      <c r="AK106" s="195" t="s">
        <v>695</v>
      </c>
      <c r="AL106" s="195" t="s">
        <v>730</v>
      </c>
      <c r="AM106" s="195" t="s">
        <v>738</v>
      </c>
      <c r="AR106" s="2"/>
    </row>
    <row r="107" spans="1:44">
      <c r="A107" s="11" t="s">
        <v>101</v>
      </c>
      <c r="B107" s="198" t="s">
        <v>19</v>
      </c>
      <c r="C107" s="44"/>
      <c r="D107" s="44"/>
      <c r="E107" s="44"/>
      <c r="F107" s="44"/>
      <c r="G107" s="44"/>
      <c r="H107" s="44"/>
      <c r="I107" s="44"/>
      <c r="J107" s="44"/>
      <c r="K107" s="44"/>
      <c r="L107" s="44"/>
      <c r="M107" s="44"/>
      <c r="N107" s="44"/>
      <c r="O107" s="11" t="s">
        <v>473</v>
      </c>
      <c r="P107" s="198" t="s">
        <v>474</v>
      </c>
      <c r="Q107" s="44"/>
      <c r="R107" s="44"/>
      <c r="S107" s="44"/>
      <c r="T107" s="44"/>
      <c r="U107" s="44"/>
      <c r="V107" s="44"/>
      <c r="W107" s="44"/>
      <c r="X107" s="44"/>
      <c r="Y107" s="44"/>
      <c r="Z107" s="44"/>
      <c r="AA107" s="44"/>
      <c r="AB107" s="44"/>
      <c r="AC107" s="44"/>
      <c r="AD107" s="44"/>
      <c r="AE107" s="44"/>
      <c r="AF107" s="44"/>
      <c r="AG107" s="44"/>
      <c r="AH107" s="44"/>
      <c r="AM107" s="44"/>
      <c r="AR107" s="2"/>
    </row>
    <row r="108" spans="1:44">
      <c r="A108" s="45" t="s">
        <v>551</v>
      </c>
      <c r="B108" s="209" t="s">
        <v>552</v>
      </c>
      <c r="C108" s="24">
        <v>24483</v>
      </c>
      <c r="D108" s="24">
        <v>25254</v>
      </c>
      <c r="E108" s="24">
        <v>26422.399999999994</v>
      </c>
      <c r="F108" s="24">
        <v>27779.600000000006</v>
      </c>
      <c r="G108" s="24">
        <v>26932</v>
      </c>
      <c r="H108" s="24">
        <v>41712</v>
      </c>
      <c r="I108" s="24">
        <v>42532</v>
      </c>
      <c r="J108" s="24">
        <v>44548</v>
      </c>
      <c r="K108" s="24">
        <v>48447</v>
      </c>
      <c r="L108" s="24">
        <v>50633</v>
      </c>
      <c r="M108" s="24">
        <v>45824</v>
      </c>
      <c r="N108" s="24">
        <v>51763</v>
      </c>
      <c r="O108" s="45" t="s">
        <v>449</v>
      </c>
      <c r="P108" s="209" t="s">
        <v>450</v>
      </c>
      <c r="Q108" s="24">
        <v>57815</v>
      </c>
      <c r="R108" s="24">
        <v>52911</v>
      </c>
      <c r="S108" s="24">
        <v>51119</v>
      </c>
      <c r="T108" s="24">
        <v>32238.033759999991</v>
      </c>
      <c r="U108" s="24">
        <v>47237</v>
      </c>
      <c r="V108" s="24">
        <v>51930</v>
      </c>
      <c r="W108" s="24">
        <v>52522</v>
      </c>
      <c r="X108" s="24">
        <v>62491</v>
      </c>
      <c r="Y108" s="24">
        <v>71167</v>
      </c>
      <c r="Z108" s="24">
        <v>63126</v>
      </c>
      <c r="AA108" s="24">
        <v>62898</v>
      </c>
      <c r="AB108" s="24">
        <v>71042</v>
      </c>
      <c r="AC108" s="24">
        <v>71338</v>
      </c>
      <c r="AD108" s="24">
        <v>69719</v>
      </c>
      <c r="AE108" s="24">
        <v>89266</v>
      </c>
      <c r="AF108" s="24">
        <v>81895</v>
      </c>
      <c r="AG108" s="24">
        <v>74334</v>
      </c>
      <c r="AH108" s="24">
        <v>74037</v>
      </c>
      <c r="AI108" s="112">
        <v>75311</v>
      </c>
      <c r="AJ108" s="112">
        <v>88108</v>
      </c>
      <c r="AK108" s="112">
        <v>78894</v>
      </c>
      <c r="AL108" s="112">
        <v>85889</v>
      </c>
      <c r="AM108" s="24">
        <v>78126</v>
      </c>
      <c r="AR108" s="2"/>
    </row>
    <row r="109" spans="1:44" ht="15.75" customHeight="1">
      <c r="A109" s="45" t="s">
        <v>420</v>
      </c>
      <c r="B109" s="209" t="s">
        <v>421</v>
      </c>
      <c r="C109" s="24">
        <v>28063</v>
      </c>
      <c r="D109" s="24">
        <v>32210</v>
      </c>
      <c r="E109" s="24">
        <v>31467.399999999994</v>
      </c>
      <c r="F109" s="24">
        <v>30969.600000000006</v>
      </c>
      <c r="G109" s="24">
        <v>29366</v>
      </c>
      <c r="H109" s="24">
        <v>39308</v>
      </c>
      <c r="I109" s="24">
        <v>45338</v>
      </c>
      <c r="J109" s="24">
        <v>45180</v>
      </c>
      <c r="K109" s="24">
        <v>47410</v>
      </c>
      <c r="L109" s="24">
        <v>46550</v>
      </c>
      <c r="M109" s="24">
        <v>46038</v>
      </c>
      <c r="N109" s="24">
        <v>40853</v>
      </c>
      <c r="O109" s="45" t="s">
        <v>451</v>
      </c>
      <c r="P109" s="209" t="s">
        <v>452</v>
      </c>
      <c r="Q109" s="24">
        <v>24125</v>
      </c>
      <c r="R109" s="24">
        <v>26189</v>
      </c>
      <c r="S109" s="24">
        <v>24620</v>
      </c>
      <c r="T109" s="24">
        <v>31163</v>
      </c>
      <c r="U109" s="24">
        <v>25033</v>
      </c>
      <c r="V109" s="24">
        <v>24168</v>
      </c>
      <c r="W109" s="24">
        <v>26888</v>
      </c>
      <c r="X109" s="24">
        <v>31169</v>
      </c>
      <c r="Y109" s="24">
        <v>34123</v>
      </c>
      <c r="Z109" s="24">
        <v>33473</v>
      </c>
      <c r="AA109" s="24">
        <v>35782</v>
      </c>
      <c r="AB109" s="24">
        <v>50975</v>
      </c>
      <c r="AC109" s="24">
        <v>44354</v>
      </c>
      <c r="AD109" s="24">
        <v>42744</v>
      </c>
      <c r="AE109" s="24">
        <v>50648</v>
      </c>
      <c r="AF109" s="24">
        <v>74562</v>
      </c>
      <c r="AG109" s="24">
        <v>65801</v>
      </c>
      <c r="AH109" s="24">
        <v>54597</v>
      </c>
      <c r="AI109" s="112">
        <v>55222</v>
      </c>
      <c r="AJ109" s="112">
        <v>78798</v>
      </c>
      <c r="AK109" s="112">
        <v>70974</v>
      </c>
      <c r="AL109" s="112">
        <v>62704</v>
      </c>
      <c r="AM109" s="24">
        <v>58389</v>
      </c>
      <c r="AR109" s="2"/>
    </row>
    <row r="110" spans="1:44">
      <c r="A110" s="45" t="s">
        <v>102</v>
      </c>
      <c r="B110" s="209" t="s">
        <v>103</v>
      </c>
      <c r="C110" s="24">
        <v>2014</v>
      </c>
      <c r="D110" s="24">
        <v>1938</v>
      </c>
      <c r="E110" s="24">
        <v>1819</v>
      </c>
      <c r="F110" s="24">
        <v>2143</v>
      </c>
      <c r="G110" s="24">
        <v>2014</v>
      </c>
      <c r="H110" s="24">
        <v>5246</v>
      </c>
      <c r="I110" s="24">
        <v>7455</v>
      </c>
      <c r="J110" s="24">
        <v>7161</v>
      </c>
      <c r="K110" s="24">
        <v>6789</v>
      </c>
      <c r="L110" s="24">
        <v>6557</v>
      </c>
      <c r="M110" s="24">
        <v>7496</v>
      </c>
      <c r="N110" s="24">
        <v>7115</v>
      </c>
      <c r="O110" s="45" t="s">
        <v>453</v>
      </c>
      <c r="P110" s="209" t="s">
        <v>454</v>
      </c>
      <c r="Q110" s="24">
        <v>4072</v>
      </c>
      <c r="R110" s="24">
        <v>4902</v>
      </c>
      <c r="S110" s="24">
        <v>5189</v>
      </c>
      <c r="T110" s="24">
        <v>5312</v>
      </c>
      <c r="U110" s="24">
        <v>4191</v>
      </c>
      <c r="V110" s="24">
        <v>4642</v>
      </c>
      <c r="W110" s="24">
        <v>4538</v>
      </c>
      <c r="X110" s="24">
        <v>9069</v>
      </c>
      <c r="Y110" s="24">
        <v>10171</v>
      </c>
      <c r="Z110" s="24">
        <v>9545</v>
      </c>
      <c r="AA110" s="24">
        <v>10358</v>
      </c>
      <c r="AB110" s="24">
        <v>9668</v>
      </c>
      <c r="AC110" s="24">
        <v>8150</v>
      </c>
      <c r="AD110" s="24">
        <v>6117</v>
      </c>
      <c r="AE110" s="24">
        <v>8809</v>
      </c>
      <c r="AF110" s="24">
        <v>8415</v>
      </c>
      <c r="AG110" s="24">
        <v>6987</v>
      </c>
      <c r="AH110" s="24">
        <v>8105</v>
      </c>
      <c r="AI110" s="112">
        <v>8604</v>
      </c>
      <c r="AJ110" s="112">
        <v>9179</v>
      </c>
      <c r="AK110" s="112">
        <v>13282</v>
      </c>
      <c r="AL110" s="112">
        <v>8530</v>
      </c>
      <c r="AM110" s="24">
        <v>9859</v>
      </c>
      <c r="AR110" s="2"/>
    </row>
    <row r="111" spans="1:44" ht="14.25" customHeight="1">
      <c r="A111" s="45" t="s">
        <v>104</v>
      </c>
      <c r="B111" s="209" t="s">
        <v>105</v>
      </c>
      <c r="C111" s="24">
        <v>5000</v>
      </c>
      <c r="D111" s="24">
        <v>4508</v>
      </c>
      <c r="E111" s="24">
        <v>8328</v>
      </c>
      <c r="F111" s="24">
        <v>5547</v>
      </c>
      <c r="G111" s="24">
        <v>5352</v>
      </c>
      <c r="H111" s="24">
        <v>6448</v>
      </c>
      <c r="I111" s="24">
        <v>6682</v>
      </c>
      <c r="J111" s="24">
        <v>6519</v>
      </c>
      <c r="K111" s="24">
        <v>5631</v>
      </c>
      <c r="L111" s="24">
        <v>6032</v>
      </c>
      <c r="M111" s="24">
        <v>3894</v>
      </c>
      <c r="N111" s="24">
        <v>1856</v>
      </c>
      <c r="O111" s="45" t="s">
        <v>455</v>
      </c>
      <c r="P111" s="209" t="s">
        <v>456</v>
      </c>
      <c r="Q111" s="24">
        <v>12479</v>
      </c>
      <c r="R111" s="24">
        <v>12537</v>
      </c>
      <c r="S111" s="24">
        <v>12613</v>
      </c>
      <c r="T111" s="24">
        <v>11755</v>
      </c>
      <c r="U111" s="24">
        <v>11892</v>
      </c>
      <c r="V111" s="24">
        <v>12205</v>
      </c>
      <c r="W111" s="24">
        <v>12597</v>
      </c>
      <c r="X111" s="24">
        <v>22874</v>
      </c>
      <c r="Y111" s="24">
        <v>26631</v>
      </c>
      <c r="Z111" s="24">
        <v>26328</v>
      </c>
      <c r="AA111" s="24">
        <v>24777</v>
      </c>
      <c r="AB111" s="24">
        <v>24141</v>
      </c>
      <c r="AC111" s="24">
        <v>19116</v>
      </c>
      <c r="AD111" s="24">
        <v>17632</v>
      </c>
      <c r="AE111" s="24">
        <v>18927</v>
      </c>
      <c r="AF111" s="24">
        <v>19750</v>
      </c>
      <c r="AG111" s="24">
        <v>19005</v>
      </c>
      <c r="AH111" s="24">
        <v>20615</v>
      </c>
      <c r="AI111" s="112">
        <v>21128</v>
      </c>
      <c r="AJ111" s="112">
        <v>22797</v>
      </c>
      <c r="AK111" s="112">
        <v>22400</v>
      </c>
      <c r="AL111" s="112">
        <v>24278</v>
      </c>
      <c r="AM111" s="24">
        <v>24982</v>
      </c>
      <c r="AR111" s="2"/>
    </row>
    <row r="112" spans="1:44">
      <c r="A112" s="45" t="s">
        <v>106</v>
      </c>
      <c r="B112" s="209" t="s">
        <v>107</v>
      </c>
      <c r="C112" s="24">
        <v>20676</v>
      </c>
      <c r="D112" s="24">
        <v>22943</v>
      </c>
      <c r="E112" s="24">
        <v>18080.599999999999</v>
      </c>
      <c r="F112" s="24">
        <v>18293.400000000001</v>
      </c>
      <c r="G112" s="24">
        <v>13535</v>
      </c>
      <c r="H112" s="24">
        <v>16891</v>
      </c>
      <c r="I112" s="24">
        <v>18924</v>
      </c>
      <c r="J112" s="24">
        <v>21486</v>
      </c>
      <c r="K112" s="24">
        <v>19411</v>
      </c>
      <c r="L112" s="24">
        <v>18622</v>
      </c>
      <c r="M112" s="24">
        <v>21536</v>
      </c>
      <c r="N112" s="24">
        <v>19292</v>
      </c>
      <c r="O112" s="45" t="s">
        <v>457</v>
      </c>
      <c r="P112" s="209" t="s">
        <v>458</v>
      </c>
      <c r="Q112" s="24">
        <v>6674</v>
      </c>
      <c r="R112" s="24">
        <v>6926</v>
      </c>
      <c r="S112" s="24">
        <v>7162</v>
      </c>
      <c r="T112" s="24">
        <v>8668</v>
      </c>
      <c r="U112" s="24">
        <v>8090</v>
      </c>
      <c r="V112" s="24">
        <v>8161</v>
      </c>
      <c r="W112" s="24">
        <v>8741</v>
      </c>
      <c r="X112" s="24">
        <v>13520</v>
      </c>
      <c r="Y112" s="24">
        <v>14622</v>
      </c>
      <c r="Z112" s="24">
        <v>14680</v>
      </c>
      <c r="AA112" s="24">
        <v>14443</v>
      </c>
      <c r="AB112" s="24">
        <v>13880</v>
      </c>
      <c r="AC112" s="24">
        <v>13664</v>
      </c>
      <c r="AD112" s="24">
        <v>13210</v>
      </c>
      <c r="AE112" s="24">
        <v>11787</v>
      </c>
      <c r="AF112" s="24">
        <v>11659</v>
      </c>
      <c r="AG112" s="24">
        <v>12188</v>
      </c>
      <c r="AH112" s="24">
        <v>11076</v>
      </c>
      <c r="AI112" s="112">
        <v>13493</v>
      </c>
      <c r="AJ112" s="112">
        <v>13798</v>
      </c>
      <c r="AK112" s="112">
        <v>12793</v>
      </c>
      <c r="AL112" s="112">
        <v>14764</v>
      </c>
      <c r="AM112" s="24">
        <v>12666</v>
      </c>
      <c r="AR112" s="2"/>
    </row>
    <row r="113" spans="1:44">
      <c r="A113" s="46" t="s">
        <v>108</v>
      </c>
      <c r="B113" s="209" t="s">
        <v>109</v>
      </c>
      <c r="C113" s="24">
        <v>2952</v>
      </c>
      <c r="D113" s="24">
        <v>4066</v>
      </c>
      <c r="E113" s="24">
        <v>3563.6000000000004</v>
      </c>
      <c r="F113" s="24">
        <v>1018.3999999999996</v>
      </c>
      <c r="G113" s="24">
        <v>3887</v>
      </c>
      <c r="H113" s="24">
        <v>7543</v>
      </c>
      <c r="I113" s="24">
        <v>7085</v>
      </c>
      <c r="J113" s="24">
        <v>9431</v>
      </c>
      <c r="K113" s="24">
        <v>12463</v>
      </c>
      <c r="L113" s="24">
        <v>5734</v>
      </c>
      <c r="M113" s="24">
        <v>17085</v>
      </c>
      <c r="N113" s="24">
        <v>17170</v>
      </c>
      <c r="O113" s="46" t="s">
        <v>459</v>
      </c>
      <c r="P113" s="209" t="s">
        <v>460</v>
      </c>
      <c r="Q113" s="24">
        <v>9292</v>
      </c>
      <c r="R113" s="24">
        <v>12582</v>
      </c>
      <c r="S113" s="24">
        <v>13048</v>
      </c>
      <c r="T113" s="24">
        <v>14408</v>
      </c>
      <c r="U113" s="24">
        <v>17909</v>
      </c>
      <c r="V113" s="24">
        <v>26726</v>
      </c>
      <c r="W113" s="24">
        <v>20365</v>
      </c>
      <c r="X113" s="24">
        <v>26249</v>
      </c>
      <c r="Y113" s="24">
        <v>25975</v>
      </c>
      <c r="Z113" s="24">
        <v>31525</v>
      </c>
      <c r="AA113" s="24">
        <v>26939</v>
      </c>
      <c r="AB113" s="24">
        <v>33496</v>
      </c>
      <c r="AC113" s="24">
        <v>28812</v>
      </c>
      <c r="AD113" s="24">
        <v>24491</v>
      </c>
      <c r="AE113" s="24">
        <v>27466</v>
      </c>
      <c r="AF113" s="24">
        <v>30719</v>
      </c>
      <c r="AG113" s="24">
        <v>36507</v>
      </c>
      <c r="AH113" s="24">
        <v>41996</v>
      </c>
      <c r="AI113" s="112">
        <v>37499</v>
      </c>
      <c r="AJ113" s="112">
        <v>37832</v>
      </c>
      <c r="AK113" s="112">
        <v>42367</v>
      </c>
      <c r="AL113" s="112">
        <v>31879</v>
      </c>
      <c r="AM113" s="24">
        <v>24308</v>
      </c>
      <c r="AR113" s="2"/>
    </row>
    <row r="114" spans="1:44">
      <c r="A114" s="47" t="s">
        <v>110</v>
      </c>
      <c r="B114" s="209" t="s">
        <v>111</v>
      </c>
      <c r="C114" s="24"/>
      <c r="D114" s="24"/>
      <c r="E114" s="24"/>
      <c r="F114" s="24"/>
      <c r="G114" s="24"/>
      <c r="H114" s="24">
        <v>1612</v>
      </c>
      <c r="I114" s="24">
        <v>877</v>
      </c>
      <c r="J114" s="24">
        <v>1878</v>
      </c>
      <c r="K114" s="24">
        <v>902</v>
      </c>
      <c r="L114" s="24">
        <v>1213</v>
      </c>
      <c r="M114" s="24">
        <v>3297</v>
      </c>
      <c r="N114" s="24">
        <v>3680</v>
      </c>
      <c r="O114" s="47" t="s">
        <v>461</v>
      </c>
      <c r="P114" s="209" t="s">
        <v>462</v>
      </c>
      <c r="Q114" s="24">
        <v>19053</v>
      </c>
      <c r="R114" s="24">
        <v>25602</v>
      </c>
      <c r="S114" s="24">
        <v>21838</v>
      </c>
      <c r="T114" s="24">
        <v>23956</v>
      </c>
      <c r="U114" s="24">
        <v>22400</v>
      </c>
      <c r="V114" s="24">
        <v>27743</v>
      </c>
      <c r="W114" s="24">
        <v>29103</v>
      </c>
      <c r="X114" s="24">
        <v>39633</v>
      </c>
      <c r="Y114" s="24">
        <v>48374</v>
      </c>
      <c r="Z114" s="24">
        <v>53137</v>
      </c>
      <c r="AA114" s="24">
        <v>61629</v>
      </c>
      <c r="AB114" s="24">
        <v>53567</v>
      </c>
      <c r="AC114" s="24">
        <v>48265</v>
      </c>
      <c r="AD114" s="24">
        <v>46893</v>
      </c>
      <c r="AE114" s="24">
        <v>59099</v>
      </c>
      <c r="AF114" s="24">
        <v>46847</v>
      </c>
      <c r="AG114" s="24">
        <v>60753</v>
      </c>
      <c r="AH114" s="24">
        <v>56636</v>
      </c>
      <c r="AI114" s="112">
        <v>63308</v>
      </c>
      <c r="AJ114" s="112">
        <v>65685</v>
      </c>
      <c r="AK114" s="112">
        <v>80285</v>
      </c>
      <c r="AL114" s="112">
        <v>83280</v>
      </c>
      <c r="AM114" s="24">
        <v>91002</v>
      </c>
      <c r="AR114" s="2"/>
    </row>
    <row r="115" spans="1:44">
      <c r="A115" s="45" t="s">
        <v>112</v>
      </c>
      <c r="B115" s="209" t="s">
        <v>468</v>
      </c>
      <c r="C115" s="24">
        <v>1105</v>
      </c>
      <c r="D115" s="24">
        <v>1376</v>
      </c>
      <c r="E115" s="24">
        <v>3088</v>
      </c>
      <c r="F115" s="24">
        <v>2135</v>
      </c>
      <c r="G115" s="24">
        <v>1181</v>
      </c>
      <c r="H115" s="24">
        <v>8850</v>
      </c>
      <c r="I115" s="24">
        <v>9419</v>
      </c>
      <c r="J115" s="24">
        <v>9453</v>
      </c>
      <c r="K115" s="24">
        <v>5500</v>
      </c>
      <c r="L115" s="24">
        <v>11779</v>
      </c>
      <c r="M115" s="24">
        <v>14943</v>
      </c>
      <c r="N115" s="24">
        <v>12497</v>
      </c>
      <c r="O115" s="45" t="s">
        <v>463</v>
      </c>
      <c r="P115" s="209" t="s">
        <v>464</v>
      </c>
      <c r="Q115" s="24">
        <v>10281</v>
      </c>
      <c r="R115" s="24">
        <v>11513</v>
      </c>
      <c r="S115" s="24">
        <v>10304</v>
      </c>
      <c r="T115" s="24">
        <v>10219</v>
      </c>
      <c r="U115" s="24">
        <v>8718</v>
      </c>
      <c r="V115" s="24">
        <v>10454</v>
      </c>
      <c r="W115" s="24">
        <v>14323</v>
      </c>
      <c r="X115" s="24">
        <v>13520</v>
      </c>
      <c r="Y115" s="24">
        <v>12823</v>
      </c>
      <c r="Z115" s="24">
        <v>13953</v>
      </c>
      <c r="AA115" s="24">
        <v>12168</v>
      </c>
      <c r="AB115" s="24">
        <v>21330</v>
      </c>
      <c r="AC115" s="24">
        <v>18622</v>
      </c>
      <c r="AD115" s="24">
        <v>23358</v>
      </c>
      <c r="AE115" s="24">
        <v>27701</v>
      </c>
      <c r="AF115" s="24">
        <v>31015</v>
      </c>
      <c r="AG115" s="24">
        <v>20688</v>
      </c>
      <c r="AH115" s="24">
        <v>27571</v>
      </c>
      <c r="AI115" s="112">
        <v>30253</v>
      </c>
      <c r="AJ115" s="112">
        <v>41631</v>
      </c>
      <c r="AK115" s="112">
        <v>32930.763440000002</v>
      </c>
      <c r="AL115" s="112">
        <v>42550.236559999998</v>
      </c>
      <c r="AM115" s="24">
        <v>42061</v>
      </c>
      <c r="AR115" s="2"/>
    </row>
    <row r="116" spans="1:44" ht="14.25" customHeight="1">
      <c r="A116" s="45"/>
      <c r="B116" s="209"/>
      <c r="C116" s="24"/>
      <c r="D116" s="24"/>
      <c r="E116" s="24"/>
      <c r="F116" s="24"/>
      <c r="G116" s="24"/>
      <c r="H116" s="24"/>
      <c r="I116" s="24"/>
      <c r="J116" s="24"/>
      <c r="K116" s="24"/>
      <c r="L116" s="24"/>
      <c r="M116" s="24"/>
      <c r="N116" s="24"/>
      <c r="O116" s="45" t="s">
        <v>465</v>
      </c>
      <c r="P116" s="209" t="s">
        <v>466</v>
      </c>
      <c r="Q116" s="24">
        <v>565</v>
      </c>
      <c r="R116" s="24">
        <v>977</v>
      </c>
      <c r="S116" s="24">
        <v>2036</v>
      </c>
      <c r="T116" s="24">
        <v>2170</v>
      </c>
      <c r="U116" s="24">
        <v>1621</v>
      </c>
      <c r="V116" s="24">
        <v>2694</v>
      </c>
      <c r="W116" s="24">
        <v>2538</v>
      </c>
      <c r="X116" s="24">
        <v>6578</v>
      </c>
      <c r="Y116" s="24">
        <v>3896</v>
      </c>
      <c r="Z116" s="24">
        <v>7239</v>
      </c>
      <c r="AA116" s="24">
        <v>7170</v>
      </c>
      <c r="AB116" s="24">
        <v>9997</v>
      </c>
      <c r="AC116" s="24">
        <v>3780</v>
      </c>
      <c r="AD116" s="24">
        <v>2744.4799999999996</v>
      </c>
      <c r="AE116" s="24">
        <v>2712.5200000000004</v>
      </c>
      <c r="AF116" s="24">
        <v>3700</v>
      </c>
      <c r="AG116" s="24">
        <v>3218</v>
      </c>
      <c r="AH116" s="24">
        <v>2968</v>
      </c>
      <c r="AI116" s="112">
        <v>2285</v>
      </c>
      <c r="AJ116" s="112">
        <v>3216</v>
      </c>
      <c r="AK116" s="112">
        <v>4250</v>
      </c>
      <c r="AL116" s="112">
        <v>4068</v>
      </c>
      <c r="AM116" s="24">
        <v>5607</v>
      </c>
      <c r="AR116" s="2"/>
    </row>
    <row r="117" spans="1:44">
      <c r="A117" s="45"/>
      <c r="B117" s="209"/>
      <c r="C117" s="24"/>
      <c r="D117" s="24"/>
      <c r="E117" s="24"/>
      <c r="F117" s="24"/>
      <c r="G117" s="24"/>
      <c r="H117" s="24"/>
      <c r="I117" s="24"/>
      <c r="J117" s="24"/>
      <c r="K117" s="24"/>
      <c r="L117" s="24"/>
      <c r="M117" s="24"/>
      <c r="N117" s="24"/>
      <c r="O117" s="45" t="s">
        <v>467</v>
      </c>
      <c r="P117" s="209" t="s">
        <v>468</v>
      </c>
      <c r="Q117" s="24">
        <v>4149</v>
      </c>
      <c r="R117" s="24">
        <v>5347</v>
      </c>
      <c r="S117" s="24">
        <v>2515</v>
      </c>
      <c r="T117" s="24">
        <v>3156.9662399999997</v>
      </c>
      <c r="U117" s="24">
        <v>2820</v>
      </c>
      <c r="V117" s="24">
        <v>3016</v>
      </c>
      <c r="W117" s="24">
        <v>2134</v>
      </c>
      <c r="X117" s="24">
        <v>4212</v>
      </c>
      <c r="Y117" s="24">
        <v>4071</v>
      </c>
      <c r="Z117" s="24">
        <v>3548</v>
      </c>
      <c r="AA117" s="24">
        <v>3378</v>
      </c>
      <c r="AB117" s="24">
        <v>4120</v>
      </c>
      <c r="AC117" s="24">
        <v>10437</v>
      </c>
      <c r="AD117" s="24">
        <v>2777</v>
      </c>
      <c r="AE117" s="24">
        <v>4634</v>
      </c>
      <c r="AF117" s="24">
        <v>6210</v>
      </c>
      <c r="AG117" s="24">
        <v>4955</v>
      </c>
      <c r="AH117" s="24">
        <v>5956</v>
      </c>
      <c r="AI117" s="112">
        <v>4705</v>
      </c>
      <c r="AJ117" s="112">
        <v>3700</v>
      </c>
      <c r="AK117" s="112">
        <v>4130</v>
      </c>
      <c r="AL117" s="112">
        <v>3472</v>
      </c>
      <c r="AM117" s="24">
        <v>3204</v>
      </c>
      <c r="AR117" s="2"/>
    </row>
    <row r="118" spans="1:44">
      <c r="A118" s="253"/>
      <c r="B118" s="255"/>
      <c r="C118" s="243">
        <v>84293</v>
      </c>
      <c r="D118" s="243">
        <v>92295</v>
      </c>
      <c r="E118" s="243">
        <v>92769</v>
      </c>
      <c r="F118" s="243">
        <v>87886</v>
      </c>
      <c r="G118" s="243">
        <v>82267</v>
      </c>
      <c r="H118" s="243">
        <v>127610</v>
      </c>
      <c r="I118" s="243">
        <v>138312</v>
      </c>
      <c r="J118" s="243">
        <v>145656</v>
      </c>
      <c r="K118" s="243">
        <v>146553</v>
      </c>
      <c r="L118" s="243">
        <v>147120</v>
      </c>
      <c r="M118" s="243">
        <v>160113</v>
      </c>
      <c r="N118" s="243">
        <v>154226</v>
      </c>
      <c r="O118" s="253"/>
      <c r="P118" s="255"/>
      <c r="Q118" s="243">
        <v>148505</v>
      </c>
      <c r="R118" s="243">
        <v>159486</v>
      </c>
      <c r="S118" s="243">
        <v>150444</v>
      </c>
      <c r="T118" s="243">
        <v>143046</v>
      </c>
      <c r="U118" s="243">
        <v>149911</v>
      </c>
      <c r="V118" s="243">
        <v>171739</v>
      </c>
      <c r="W118" s="243">
        <v>173749</v>
      </c>
      <c r="X118" s="243">
        <v>229315</v>
      </c>
      <c r="Y118" s="243">
        <v>251853</v>
      </c>
      <c r="Z118" s="243">
        <v>256554</v>
      </c>
      <c r="AA118" s="243">
        <v>259542</v>
      </c>
      <c r="AB118" s="243">
        <v>292216</v>
      </c>
      <c r="AC118" s="243">
        <v>266538</v>
      </c>
      <c r="AD118" s="243">
        <v>249685</v>
      </c>
      <c r="AE118" s="243">
        <v>301050</v>
      </c>
      <c r="AF118" s="243">
        <v>314772</v>
      </c>
      <c r="AG118" s="243">
        <v>304436</v>
      </c>
      <c r="AH118" s="243">
        <v>303557</v>
      </c>
      <c r="AI118" s="352">
        <v>311808</v>
      </c>
      <c r="AJ118" s="352">
        <v>364744</v>
      </c>
      <c r="AK118" s="352">
        <v>362305.76344000001</v>
      </c>
      <c r="AL118" s="352">
        <v>361414.23655999999</v>
      </c>
      <c r="AM118" s="243">
        <v>350204</v>
      </c>
      <c r="AR118" s="2"/>
    </row>
    <row r="119" spans="1:44">
      <c r="A119" s="45"/>
      <c r="B119" s="198"/>
      <c r="C119" s="25"/>
      <c r="D119" s="25"/>
      <c r="E119" s="25"/>
      <c r="F119" s="25"/>
      <c r="G119" s="25"/>
      <c r="H119" s="25"/>
      <c r="I119" s="25"/>
      <c r="J119" s="25"/>
      <c r="K119" s="25"/>
      <c r="L119" s="25"/>
      <c r="M119" s="25"/>
      <c r="N119" s="25"/>
      <c r="O119" s="45"/>
      <c r="P119" s="198"/>
      <c r="Q119" s="25"/>
      <c r="R119" s="25"/>
      <c r="S119" s="25"/>
      <c r="T119" s="25"/>
      <c r="U119" s="25"/>
      <c r="V119" s="25"/>
      <c r="W119" s="25"/>
      <c r="X119" s="25"/>
      <c r="Y119" s="25"/>
      <c r="Z119" s="25"/>
      <c r="AA119" s="25"/>
      <c r="AB119" s="25"/>
      <c r="AC119" s="25"/>
      <c r="AD119" s="25"/>
      <c r="AE119" s="25"/>
      <c r="AF119" s="25"/>
      <c r="AG119" s="25"/>
      <c r="AH119" s="25"/>
      <c r="AI119" s="3"/>
      <c r="AJ119" s="3"/>
      <c r="AK119" s="3"/>
      <c r="AL119" s="3"/>
      <c r="AM119" s="24"/>
      <c r="AR119" s="2"/>
    </row>
    <row r="120" spans="1:44">
      <c r="A120" s="11" t="s">
        <v>113</v>
      </c>
      <c r="B120" s="198" t="s">
        <v>21</v>
      </c>
      <c r="C120" s="48"/>
      <c r="D120" s="48"/>
      <c r="E120" s="48"/>
      <c r="F120" s="48"/>
      <c r="G120" s="48"/>
      <c r="H120" s="48"/>
      <c r="I120" s="48"/>
      <c r="J120" s="48"/>
      <c r="K120" s="48"/>
      <c r="L120" s="48"/>
      <c r="M120" s="48"/>
      <c r="N120" s="48"/>
      <c r="O120" s="11" t="s">
        <v>475</v>
      </c>
      <c r="P120" s="198" t="s">
        <v>476</v>
      </c>
      <c r="Q120" s="48"/>
      <c r="R120" s="48"/>
      <c r="S120" s="48"/>
      <c r="T120" s="48"/>
      <c r="U120" s="48"/>
      <c r="V120" s="48"/>
      <c r="W120" s="48"/>
      <c r="X120" s="48"/>
      <c r="Y120" s="48"/>
      <c r="Z120" s="48"/>
      <c r="AA120" s="48"/>
      <c r="AB120" s="48"/>
      <c r="AC120" s="48"/>
      <c r="AD120" s="48"/>
      <c r="AE120" s="48"/>
      <c r="AF120" s="48"/>
      <c r="AG120" s="48"/>
      <c r="AH120" s="48"/>
      <c r="AI120" s="3"/>
      <c r="AJ120" s="3"/>
      <c r="AK120" s="3"/>
      <c r="AL120" s="3"/>
      <c r="AM120" s="48"/>
      <c r="AR120" s="2"/>
    </row>
    <row r="121" spans="1:44">
      <c r="A121" s="45" t="s">
        <v>553</v>
      </c>
      <c r="B121" s="209" t="s">
        <v>552</v>
      </c>
      <c r="C121" s="24">
        <v>-339</v>
      </c>
      <c r="D121" s="24">
        <v>-419</v>
      </c>
      <c r="E121" s="24">
        <v>-1991.6</v>
      </c>
      <c r="F121" s="24">
        <v>-1633.4</v>
      </c>
      <c r="G121" s="24">
        <v>-1015</v>
      </c>
      <c r="H121" s="24">
        <v>-1731</v>
      </c>
      <c r="I121" s="24">
        <v>-1250</v>
      </c>
      <c r="J121" s="24">
        <v>-3385</v>
      </c>
      <c r="K121" s="24">
        <v>-691</v>
      </c>
      <c r="L121" s="24">
        <v>-839</v>
      </c>
      <c r="M121" s="24">
        <v>-3187</v>
      </c>
      <c r="N121" s="24">
        <v>-2223</v>
      </c>
      <c r="O121" s="45" t="s">
        <v>449</v>
      </c>
      <c r="P121" s="209" t="s">
        <v>450</v>
      </c>
      <c r="Q121" s="24">
        <v>-456</v>
      </c>
      <c r="R121" s="24">
        <v>-4854</v>
      </c>
      <c r="S121" s="24">
        <v>-2815</v>
      </c>
      <c r="T121" s="24">
        <v>3624</v>
      </c>
      <c r="U121" s="24">
        <v>-879</v>
      </c>
      <c r="V121" s="24">
        <v>-702</v>
      </c>
      <c r="W121" s="24">
        <v>-389</v>
      </c>
      <c r="X121" s="24">
        <v>-833</v>
      </c>
      <c r="Y121" s="24">
        <v>-671</v>
      </c>
      <c r="Z121" s="24">
        <v>-838</v>
      </c>
      <c r="AA121" s="24">
        <v>-714</v>
      </c>
      <c r="AB121" s="24">
        <v>-545</v>
      </c>
      <c r="AC121" s="24">
        <v>-152</v>
      </c>
      <c r="AD121" s="24">
        <v>-128</v>
      </c>
      <c r="AE121" s="24">
        <v>-9</v>
      </c>
      <c r="AF121" s="24">
        <v>-78</v>
      </c>
      <c r="AG121" s="24">
        <v>-20</v>
      </c>
      <c r="AH121" s="24">
        <v>-134</v>
      </c>
      <c r="AI121" s="112">
        <v>-98</v>
      </c>
      <c r="AJ121" s="112">
        <v>-156</v>
      </c>
      <c r="AK121" s="112">
        <v>-252</v>
      </c>
      <c r="AL121" s="112">
        <v>161</v>
      </c>
      <c r="AM121" s="24">
        <v>-261</v>
      </c>
      <c r="AR121" s="2"/>
    </row>
    <row r="122" spans="1:44">
      <c r="A122" s="45" t="s">
        <v>106</v>
      </c>
      <c r="B122" s="209" t="s">
        <v>107</v>
      </c>
      <c r="C122" s="24">
        <v>-8935</v>
      </c>
      <c r="D122" s="24">
        <v>-8409</v>
      </c>
      <c r="E122" s="24">
        <v>-8270</v>
      </c>
      <c r="F122" s="24">
        <v>-8330</v>
      </c>
      <c r="G122" s="24">
        <v>-7812</v>
      </c>
      <c r="H122" s="24">
        <v>-11520</v>
      </c>
      <c r="I122" s="24">
        <v>-12671</v>
      </c>
      <c r="J122" s="24">
        <v>-14388</v>
      </c>
      <c r="K122" s="24">
        <v>-16353.206099999999</v>
      </c>
      <c r="L122" s="24">
        <v>-11496.055100000001</v>
      </c>
      <c r="M122" s="24">
        <v>-18441.025000000001</v>
      </c>
      <c r="N122" s="24">
        <v>-19125.651089999999</v>
      </c>
      <c r="O122" s="45" t="s">
        <v>451</v>
      </c>
      <c r="P122" s="209" t="s">
        <v>452</v>
      </c>
      <c r="Q122" s="24">
        <v>-371</v>
      </c>
      <c r="R122" s="24">
        <v>-738</v>
      </c>
      <c r="S122" s="24">
        <v>-840</v>
      </c>
      <c r="T122" s="24">
        <v>-1565</v>
      </c>
      <c r="U122" s="24">
        <v>-913</v>
      </c>
      <c r="V122" s="24">
        <v>-809</v>
      </c>
      <c r="W122" s="24">
        <v>-995</v>
      </c>
      <c r="X122" s="24">
        <v>-1234</v>
      </c>
      <c r="Y122" s="24">
        <v>-1330</v>
      </c>
      <c r="Z122" s="24">
        <v>-1188</v>
      </c>
      <c r="AA122" s="24">
        <v>-1282</v>
      </c>
      <c r="AB122" s="24">
        <v>-1798</v>
      </c>
      <c r="AC122" s="24">
        <v>-2808.1648100000002</v>
      </c>
      <c r="AD122" s="24">
        <v>-2871.8351899999998</v>
      </c>
      <c r="AE122" s="24">
        <v>-2300</v>
      </c>
      <c r="AF122" s="24">
        <v>-2452</v>
      </c>
      <c r="AG122" s="24">
        <v>-2317</v>
      </c>
      <c r="AH122" s="24">
        <v>-2493</v>
      </c>
      <c r="AI122" s="112">
        <v>-2747</v>
      </c>
      <c r="AJ122" s="112">
        <v>-2264</v>
      </c>
      <c r="AK122" s="112">
        <v>-2218</v>
      </c>
      <c r="AL122" s="112">
        <v>-2426</v>
      </c>
      <c r="AM122" s="24">
        <v>-2769</v>
      </c>
      <c r="AR122" s="2"/>
    </row>
    <row r="123" spans="1:44">
      <c r="A123" s="45" t="s">
        <v>108</v>
      </c>
      <c r="B123" s="209" t="s">
        <v>109</v>
      </c>
      <c r="C123" s="24">
        <v>-70</v>
      </c>
      <c r="D123" s="24">
        <v>-58</v>
      </c>
      <c r="E123" s="24">
        <v>-68</v>
      </c>
      <c r="F123" s="24">
        <v>-73</v>
      </c>
      <c r="G123" s="24">
        <v>-101</v>
      </c>
      <c r="H123" s="24">
        <v>-342</v>
      </c>
      <c r="I123" s="24">
        <v>-628</v>
      </c>
      <c r="J123" s="24">
        <v>-522</v>
      </c>
      <c r="K123" s="24">
        <v>-1491</v>
      </c>
      <c r="L123" s="24">
        <v>-1793</v>
      </c>
      <c r="M123" s="24">
        <v>-2217</v>
      </c>
      <c r="N123" s="24">
        <v>-2250</v>
      </c>
      <c r="O123" s="45" t="s">
        <v>453</v>
      </c>
      <c r="P123" s="209" t="s">
        <v>454</v>
      </c>
      <c r="Q123" s="24">
        <v>-814</v>
      </c>
      <c r="R123" s="24">
        <v>-938</v>
      </c>
      <c r="S123" s="24">
        <v>-975</v>
      </c>
      <c r="T123" s="24">
        <v>-798</v>
      </c>
      <c r="U123" s="24">
        <v>-791</v>
      </c>
      <c r="V123" s="24">
        <v>-936</v>
      </c>
      <c r="W123" s="24">
        <v>-1011</v>
      </c>
      <c r="X123" s="24">
        <v>-3605</v>
      </c>
      <c r="Y123" s="24">
        <v>-2451</v>
      </c>
      <c r="Z123" s="24">
        <v>-3346</v>
      </c>
      <c r="AA123" s="24">
        <v>-3653</v>
      </c>
      <c r="AB123" s="24">
        <v>-6132</v>
      </c>
      <c r="AC123" s="24">
        <v>-1325</v>
      </c>
      <c r="AD123" s="24">
        <v>-2533</v>
      </c>
      <c r="AE123" s="24">
        <v>-4979</v>
      </c>
      <c r="AF123" s="24">
        <v>-4492</v>
      </c>
      <c r="AG123" s="24">
        <v>-3567</v>
      </c>
      <c r="AH123" s="24">
        <v>-4721</v>
      </c>
      <c r="AI123" s="112">
        <v>-4760</v>
      </c>
      <c r="AJ123" s="112">
        <v>-4887</v>
      </c>
      <c r="AK123" s="112">
        <v>-6886</v>
      </c>
      <c r="AL123" s="112">
        <v>-5080</v>
      </c>
      <c r="AM123" s="24">
        <v>-6384</v>
      </c>
      <c r="AR123" s="2"/>
    </row>
    <row r="124" spans="1:44">
      <c r="A124" s="47" t="s">
        <v>411</v>
      </c>
      <c r="B124" s="209" t="s">
        <v>412</v>
      </c>
      <c r="C124" s="24"/>
      <c r="D124" s="24"/>
      <c r="E124" s="24"/>
      <c r="F124" s="24"/>
      <c r="G124" s="24"/>
      <c r="H124" s="24">
        <v>-962</v>
      </c>
      <c r="I124" s="24">
        <v>-2038</v>
      </c>
      <c r="J124" s="24">
        <v>-2353</v>
      </c>
      <c r="K124" s="24">
        <v>-2658</v>
      </c>
      <c r="L124" s="24">
        <v>-4880</v>
      </c>
      <c r="M124" s="24">
        <v>306</v>
      </c>
      <c r="N124" s="24">
        <v>-3963</v>
      </c>
      <c r="O124" s="47" t="s">
        <v>455</v>
      </c>
      <c r="P124" s="209" t="s">
        <v>456</v>
      </c>
      <c r="Q124" s="24">
        <v>-487</v>
      </c>
      <c r="R124" s="24">
        <v>-501</v>
      </c>
      <c r="S124" s="24">
        <v>-431</v>
      </c>
      <c r="T124" s="24">
        <v>153</v>
      </c>
      <c r="U124" s="24">
        <v>-219</v>
      </c>
      <c r="V124" s="24">
        <v>-398</v>
      </c>
      <c r="W124" s="24">
        <v>-265</v>
      </c>
      <c r="X124" s="24">
        <v>-1077</v>
      </c>
      <c r="Y124" s="24">
        <v>-1466</v>
      </c>
      <c r="Z124" s="24">
        <v>-1061</v>
      </c>
      <c r="AA124" s="24">
        <v>-1264</v>
      </c>
      <c r="AB124" s="24">
        <v>-774</v>
      </c>
      <c r="AC124" s="24">
        <v>-581</v>
      </c>
      <c r="AD124" s="24">
        <v>-568</v>
      </c>
      <c r="AE124" s="24">
        <v>-560</v>
      </c>
      <c r="AF124" s="24">
        <v>-607</v>
      </c>
      <c r="AG124" s="24">
        <v>-705</v>
      </c>
      <c r="AH124" s="24">
        <v>-671</v>
      </c>
      <c r="AI124" s="112">
        <v>-554</v>
      </c>
      <c r="AJ124" s="112">
        <v>-752</v>
      </c>
      <c r="AK124" s="112">
        <v>-698</v>
      </c>
      <c r="AL124" s="112">
        <v>-5765</v>
      </c>
      <c r="AM124" s="24">
        <v>-669</v>
      </c>
      <c r="AR124" s="2"/>
    </row>
    <row r="125" spans="1:44" ht="14.25" customHeight="1">
      <c r="A125" s="45" t="s">
        <v>112</v>
      </c>
      <c r="B125" s="209" t="s">
        <v>468</v>
      </c>
      <c r="C125" s="24">
        <v>-2397</v>
      </c>
      <c r="D125" s="24">
        <v>-2172</v>
      </c>
      <c r="E125" s="24">
        <v>-2071.3999999999996</v>
      </c>
      <c r="F125" s="24">
        <v>-1507.6000000000004</v>
      </c>
      <c r="G125" s="24">
        <v>-1477</v>
      </c>
      <c r="H125" s="24">
        <v>-2308</v>
      </c>
      <c r="I125" s="24">
        <v>-2748</v>
      </c>
      <c r="J125" s="24">
        <v>-3892</v>
      </c>
      <c r="K125" s="24">
        <v>-2322.7938999999997</v>
      </c>
      <c r="L125" s="24">
        <v>-6221.9448999999995</v>
      </c>
      <c r="M125" s="24">
        <v>-5920.9750000000022</v>
      </c>
      <c r="N125" s="24">
        <v>-9024.348909999997</v>
      </c>
      <c r="O125" s="45" t="s">
        <v>459</v>
      </c>
      <c r="P125" s="209" t="s">
        <v>460</v>
      </c>
      <c r="Q125" s="24">
        <v>-1355</v>
      </c>
      <c r="R125" s="24">
        <v>-1235</v>
      </c>
      <c r="S125" s="24">
        <v>-421</v>
      </c>
      <c r="T125" s="24">
        <v>680</v>
      </c>
      <c r="U125" s="24">
        <v>-611</v>
      </c>
      <c r="V125" s="24">
        <v>-7129</v>
      </c>
      <c r="W125" s="24">
        <v>-6623</v>
      </c>
      <c r="X125" s="24">
        <v>-5746</v>
      </c>
      <c r="Y125" s="24">
        <v>-1047</v>
      </c>
      <c r="Z125" s="24">
        <v>-7077</v>
      </c>
      <c r="AA125" s="24">
        <v>-2607</v>
      </c>
      <c r="AB125" s="24">
        <v>-9788</v>
      </c>
      <c r="AC125" s="24">
        <v>-1085</v>
      </c>
      <c r="AD125" s="24">
        <v>-1608</v>
      </c>
      <c r="AE125" s="24">
        <v>-1123</v>
      </c>
      <c r="AF125" s="24">
        <v>-1305</v>
      </c>
      <c r="AG125" s="24">
        <v>-1731</v>
      </c>
      <c r="AH125" s="24">
        <v>-1406</v>
      </c>
      <c r="AI125" s="112">
        <v>-2041</v>
      </c>
      <c r="AJ125" s="112">
        <v>-1444</v>
      </c>
      <c r="AK125" s="112">
        <v>-1278</v>
      </c>
      <c r="AL125" s="112">
        <v>-1348</v>
      </c>
      <c r="AM125" s="24">
        <v>-922</v>
      </c>
      <c r="AR125" s="2"/>
    </row>
    <row r="126" spans="1:44" ht="14.25" customHeight="1">
      <c r="A126" s="45"/>
      <c r="B126" s="209"/>
      <c r="C126" s="24"/>
      <c r="D126" s="24"/>
      <c r="E126" s="24"/>
      <c r="F126" s="24"/>
      <c r="G126" s="24"/>
      <c r="H126" s="24"/>
      <c r="I126" s="24"/>
      <c r="J126" s="24"/>
      <c r="K126" s="24"/>
      <c r="L126" s="24"/>
      <c r="M126" s="24"/>
      <c r="N126" s="24"/>
      <c r="O126" s="45" t="s">
        <v>556</v>
      </c>
      <c r="P126" s="209" t="s">
        <v>557</v>
      </c>
      <c r="Q126" s="24">
        <v>-15349</v>
      </c>
      <c r="R126" s="24">
        <v>-20048</v>
      </c>
      <c r="S126" s="24">
        <v>-18764</v>
      </c>
      <c r="T126" s="24">
        <v>-21479</v>
      </c>
      <c r="U126" s="24">
        <v>-18472</v>
      </c>
      <c r="V126" s="24">
        <v>-20958</v>
      </c>
      <c r="W126" s="24">
        <v>-16361</v>
      </c>
      <c r="X126" s="24">
        <v>-18641</v>
      </c>
      <c r="Y126" s="24">
        <v>-25230</v>
      </c>
      <c r="Z126" s="24">
        <v>-27503</v>
      </c>
      <c r="AA126" s="24">
        <v>-28456</v>
      </c>
      <c r="AB126" s="24">
        <v>-34467</v>
      </c>
      <c r="AC126" s="24">
        <v>-30477</v>
      </c>
      <c r="AD126" s="24">
        <v>-21106</v>
      </c>
      <c r="AE126" s="24">
        <v>-20852</v>
      </c>
      <c r="AF126" s="24">
        <v>-25515</v>
      </c>
      <c r="AG126" s="24">
        <v>-25495</v>
      </c>
      <c r="AH126" s="24">
        <v>-21837</v>
      </c>
      <c r="AI126" s="112">
        <v>-26818</v>
      </c>
      <c r="AJ126" s="112">
        <v>-28265</v>
      </c>
      <c r="AK126" s="112">
        <v>-25674</v>
      </c>
      <c r="AL126" s="112">
        <v>-28471</v>
      </c>
      <c r="AM126" s="24">
        <v>-33602</v>
      </c>
      <c r="AR126" s="2"/>
    </row>
    <row r="127" spans="1:44">
      <c r="A127" s="45"/>
      <c r="B127" s="209"/>
      <c r="C127" s="24"/>
      <c r="D127" s="24"/>
      <c r="E127" s="24"/>
      <c r="F127" s="24"/>
      <c r="G127" s="24"/>
      <c r="H127" s="24"/>
      <c r="I127" s="24"/>
      <c r="J127" s="24"/>
      <c r="K127" s="24"/>
      <c r="L127" s="24"/>
      <c r="M127" s="24"/>
      <c r="N127" s="24"/>
      <c r="O127" s="45" t="s">
        <v>469</v>
      </c>
      <c r="P127" s="209" t="s">
        <v>464</v>
      </c>
      <c r="Q127" s="24">
        <v>-2368</v>
      </c>
      <c r="R127" s="24">
        <v>-2355</v>
      </c>
      <c r="S127" s="24">
        <v>-2455</v>
      </c>
      <c r="T127" s="24">
        <v>-2586</v>
      </c>
      <c r="U127" s="24">
        <v>-2031</v>
      </c>
      <c r="V127" s="24">
        <v>-1641</v>
      </c>
      <c r="W127" s="24">
        <v>-4780</v>
      </c>
      <c r="X127" s="24">
        <v>-3140</v>
      </c>
      <c r="Y127" s="24">
        <v>-3525</v>
      </c>
      <c r="Z127" s="24">
        <v>-3640</v>
      </c>
      <c r="AA127" s="24">
        <v>-4399</v>
      </c>
      <c r="AB127" s="24">
        <v>-3408</v>
      </c>
      <c r="AC127" s="24">
        <v>-5268</v>
      </c>
      <c r="AD127" s="24">
        <v>-6245</v>
      </c>
      <c r="AE127" s="24">
        <v>-4385</v>
      </c>
      <c r="AF127" s="24">
        <v>-4109</v>
      </c>
      <c r="AG127" s="24">
        <v>-4942</v>
      </c>
      <c r="AH127" s="24">
        <v>-4576</v>
      </c>
      <c r="AI127" s="112">
        <v>-4592</v>
      </c>
      <c r="AJ127" s="112">
        <v>-5161</v>
      </c>
      <c r="AK127" s="112">
        <v>-6395</v>
      </c>
      <c r="AL127" s="112">
        <v>-5085</v>
      </c>
      <c r="AM127" s="24">
        <v>-5486</v>
      </c>
      <c r="AR127" s="2"/>
    </row>
    <row r="128" spans="1:44" ht="25.5">
      <c r="A128" s="45"/>
      <c r="B128" s="209"/>
      <c r="C128" s="24"/>
      <c r="D128" s="24"/>
      <c r="E128" s="24"/>
      <c r="F128" s="24"/>
      <c r="G128" s="24"/>
      <c r="H128" s="24"/>
      <c r="I128" s="24"/>
      <c r="J128" s="24"/>
      <c r="K128" s="24"/>
      <c r="L128" s="24"/>
      <c r="M128" s="24"/>
      <c r="N128" s="24"/>
      <c r="O128" s="45" t="s">
        <v>465</v>
      </c>
      <c r="P128" s="209" t="s">
        <v>466</v>
      </c>
      <c r="Q128" s="24">
        <v>-1166</v>
      </c>
      <c r="R128" s="24">
        <v>-1839</v>
      </c>
      <c r="S128" s="24">
        <v>-4039</v>
      </c>
      <c r="T128" s="24">
        <v>-1031</v>
      </c>
      <c r="U128" s="24">
        <v>-2786</v>
      </c>
      <c r="V128" s="24">
        <v>-5679</v>
      </c>
      <c r="W128" s="24">
        <v>-6570</v>
      </c>
      <c r="X128" s="24">
        <v>-9040</v>
      </c>
      <c r="Y128" s="24">
        <v>-7623</v>
      </c>
      <c r="Z128" s="24">
        <v>-7837</v>
      </c>
      <c r="AA128" s="24">
        <v>-6657</v>
      </c>
      <c r="AB128" s="24">
        <v>-6927</v>
      </c>
      <c r="AC128" s="24">
        <v>-6599</v>
      </c>
      <c r="AD128" s="24">
        <v>-5713</v>
      </c>
      <c r="AE128" s="24">
        <v>-6566</v>
      </c>
      <c r="AF128" s="24">
        <v>-8221</v>
      </c>
      <c r="AG128" s="24">
        <v>-7183</v>
      </c>
      <c r="AH128" s="24">
        <v>-7676</v>
      </c>
      <c r="AI128" s="112">
        <v>-7995</v>
      </c>
      <c r="AJ128" s="112">
        <v>-7487</v>
      </c>
      <c r="AK128" s="112">
        <v>-6259</v>
      </c>
      <c r="AL128" s="112">
        <v>-5725</v>
      </c>
      <c r="AM128" s="24">
        <v>-6068</v>
      </c>
      <c r="AR128" s="2"/>
    </row>
    <row r="129" spans="1:44">
      <c r="A129" s="45"/>
      <c r="B129" s="209"/>
      <c r="C129" s="24"/>
      <c r="D129" s="24"/>
      <c r="E129" s="24"/>
      <c r="F129" s="24"/>
      <c r="G129" s="24"/>
      <c r="H129" s="24"/>
      <c r="I129" s="24"/>
      <c r="J129" s="24"/>
      <c r="K129" s="24"/>
      <c r="L129" s="24"/>
      <c r="M129" s="24"/>
      <c r="N129" s="24"/>
      <c r="O129" s="45" t="s">
        <v>555</v>
      </c>
      <c r="P129" s="209" t="s">
        <v>470</v>
      </c>
      <c r="Q129" s="24">
        <v>1686</v>
      </c>
      <c r="R129" s="24">
        <v>-2764</v>
      </c>
      <c r="S129" s="24">
        <v>-179</v>
      </c>
      <c r="T129" s="24">
        <v>-5629</v>
      </c>
      <c r="U129" s="24">
        <v>-2535</v>
      </c>
      <c r="V129" s="24">
        <v>-1504</v>
      </c>
      <c r="W129" s="24">
        <v>-4740</v>
      </c>
      <c r="X129" s="24">
        <v>-3281</v>
      </c>
      <c r="Y129" s="24">
        <v>-2627</v>
      </c>
      <c r="Z129" s="24">
        <v>-2860</v>
      </c>
      <c r="AA129" s="24">
        <v>-4987</v>
      </c>
      <c r="AB129" s="24">
        <v>-21050</v>
      </c>
      <c r="AC129" s="24">
        <v>-11483</v>
      </c>
      <c r="AD129" s="24">
        <v>-8613</v>
      </c>
      <c r="AE129" s="24">
        <v>-9040</v>
      </c>
      <c r="AF129" s="24">
        <v>-10193</v>
      </c>
      <c r="AG129" s="24">
        <v>-11190</v>
      </c>
      <c r="AH129" s="24">
        <v>-10199</v>
      </c>
      <c r="AI129" s="112">
        <v>-11604</v>
      </c>
      <c r="AJ129" s="112">
        <v>-13071</v>
      </c>
      <c r="AK129" s="112">
        <v>-11962</v>
      </c>
      <c r="AL129" s="112">
        <v>-12736</v>
      </c>
      <c r="AM129" s="24">
        <v>-14296</v>
      </c>
      <c r="AR129" s="2"/>
    </row>
    <row r="130" spans="1:44" ht="15" thickBot="1">
      <c r="A130" s="256"/>
      <c r="B130" s="257"/>
      <c r="C130" s="243">
        <v>-11741</v>
      </c>
      <c r="D130" s="243">
        <v>-11058</v>
      </c>
      <c r="E130" s="243">
        <v>-12401</v>
      </c>
      <c r="F130" s="243">
        <v>-11544</v>
      </c>
      <c r="G130" s="243">
        <v>-10405</v>
      </c>
      <c r="H130" s="243">
        <v>-16863</v>
      </c>
      <c r="I130" s="243">
        <v>-19335</v>
      </c>
      <c r="J130" s="243">
        <v>-24540</v>
      </c>
      <c r="K130" s="243">
        <v>-23516</v>
      </c>
      <c r="L130" s="243">
        <v>-25230</v>
      </c>
      <c r="M130" s="243">
        <v>-29460</v>
      </c>
      <c r="N130" s="243">
        <v>-36586</v>
      </c>
      <c r="O130" s="256"/>
      <c r="P130" s="257"/>
      <c r="Q130" s="243">
        <v>-20680</v>
      </c>
      <c r="R130" s="243">
        <v>-35272</v>
      </c>
      <c r="S130" s="243">
        <v>-30919</v>
      </c>
      <c r="T130" s="243">
        <v>-28631</v>
      </c>
      <c r="U130" s="243">
        <v>-29237</v>
      </c>
      <c r="V130" s="243">
        <v>-39756</v>
      </c>
      <c r="W130" s="243">
        <v>-41734</v>
      </c>
      <c r="X130" s="243">
        <v>-46597</v>
      </c>
      <c r="Y130" s="243">
        <v>-45970</v>
      </c>
      <c r="Z130" s="243">
        <v>-55350</v>
      </c>
      <c r="AA130" s="243">
        <v>-54019</v>
      </c>
      <c r="AB130" s="243">
        <v>-84889</v>
      </c>
      <c r="AC130" s="243">
        <v>-59778</v>
      </c>
      <c r="AD130" s="243">
        <v>-49386</v>
      </c>
      <c r="AE130" s="243">
        <v>-49814</v>
      </c>
      <c r="AF130" s="243">
        <v>-56972</v>
      </c>
      <c r="AG130" s="243">
        <v>-57150</v>
      </c>
      <c r="AH130" s="243">
        <v>-53713</v>
      </c>
      <c r="AI130" s="353">
        <v>-61209</v>
      </c>
      <c r="AJ130" s="353">
        <v>-63487</v>
      </c>
      <c r="AK130" s="353">
        <v>-61622</v>
      </c>
      <c r="AL130" s="353">
        <v>-66475</v>
      </c>
      <c r="AM130" s="353">
        <v>-70457</v>
      </c>
      <c r="AR130" s="2"/>
    </row>
    <row r="131" spans="1:44" ht="15" thickTop="1">
      <c r="A131" s="151" t="s">
        <v>22</v>
      </c>
      <c r="B131" s="199" t="s">
        <v>23</v>
      </c>
      <c r="C131" s="166">
        <v>72552</v>
      </c>
      <c r="D131" s="166">
        <v>81237</v>
      </c>
      <c r="E131" s="166">
        <v>80368</v>
      </c>
      <c r="F131" s="166">
        <v>76342</v>
      </c>
      <c r="G131" s="166">
        <v>71862</v>
      </c>
      <c r="H131" s="166">
        <v>110747</v>
      </c>
      <c r="I131" s="166">
        <v>118977</v>
      </c>
      <c r="J131" s="166">
        <v>121116</v>
      </c>
      <c r="K131" s="166">
        <v>123037</v>
      </c>
      <c r="L131" s="166">
        <v>121890</v>
      </c>
      <c r="M131" s="166">
        <v>130653</v>
      </c>
      <c r="N131" s="166">
        <v>117640</v>
      </c>
      <c r="O131" s="151" t="s">
        <v>471</v>
      </c>
      <c r="P131" s="199" t="s">
        <v>472</v>
      </c>
      <c r="Q131" s="166">
        <v>127825</v>
      </c>
      <c r="R131" s="166">
        <v>124214</v>
      </c>
      <c r="S131" s="166">
        <v>119525</v>
      </c>
      <c r="T131" s="166">
        <v>114415</v>
      </c>
      <c r="U131" s="166">
        <v>120674</v>
      </c>
      <c r="V131" s="166">
        <v>131983</v>
      </c>
      <c r="W131" s="166">
        <v>132015</v>
      </c>
      <c r="X131" s="166">
        <v>182718</v>
      </c>
      <c r="Y131" s="166">
        <v>205883</v>
      </c>
      <c r="Z131" s="166">
        <v>201204</v>
      </c>
      <c r="AA131" s="166">
        <v>205523</v>
      </c>
      <c r="AB131" s="166">
        <v>207327</v>
      </c>
      <c r="AC131" s="166">
        <v>206759.83519000001</v>
      </c>
      <c r="AD131" s="166">
        <v>200298.89480999997</v>
      </c>
      <c r="AE131" s="166">
        <v>251236.27000000002</v>
      </c>
      <c r="AF131" s="166">
        <v>257800</v>
      </c>
      <c r="AG131" s="166">
        <v>247286</v>
      </c>
      <c r="AH131" s="166">
        <v>249844</v>
      </c>
      <c r="AI131" s="166">
        <v>250599</v>
      </c>
      <c r="AJ131" s="166">
        <v>301257</v>
      </c>
      <c r="AK131" s="166">
        <v>300683.76344000001</v>
      </c>
      <c r="AL131" s="166">
        <v>294939.23655999999</v>
      </c>
      <c r="AM131" s="166">
        <v>279747</v>
      </c>
      <c r="AR131" s="2"/>
    </row>
    <row r="132" spans="1:44">
      <c r="AI132" s="10"/>
      <c r="AR132" s="2"/>
    </row>
    <row r="133" spans="1:44">
      <c r="AI133" s="10"/>
      <c r="AR133" s="2"/>
    </row>
    <row r="134" spans="1:44" ht="15">
      <c r="A134" s="312" t="s">
        <v>664</v>
      </c>
      <c r="P134" s="344"/>
      <c r="Q134" s="344"/>
      <c r="R134" s="344"/>
      <c r="S134" s="344"/>
      <c r="T134" s="344"/>
      <c r="U134" s="344"/>
      <c r="V134" s="344"/>
      <c r="W134" s="344"/>
      <c r="X134" s="344"/>
      <c r="Y134" s="344"/>
      <c r="Z134" s="344"/>
      <c r="AA134" s="344"/>
      <c r="AB134" s="344"/>
      <c r="AC134" s="344"/>
      <c r="AD134" s="344"/>
      <c r="AE134" s="344"/>
      <c r="AF134" s="344"/>
      <c r="AI134" s="10"/>
      <c r="AR134" s="2"/>
    </row>
    <row r="135" spans="1:44" ht="15">
      <c r="A135" s="312" t="s">
        <v>665</v>
      </c>
      <c r="P135" s="344"/>
      <c r="Q135" s="344"/>
      <c r="R135" s="344"/>
      <c r="S135" s="344"/>
      <c r="T135" s="344"/>
      <c r="U135" s="344"/>
      <c r="V135" s="344"/>
      <c r="W135" s="344"/>
      <c r="X135" s="344"/>
      <c r="Y135" s="344"/>
      <c r="Z135" s="344"/>
      <c r="AA135" s="344"/>
      <c r="AB135" s="344"/>
      <c r="AC135" s="344"/>
      <c r="AD135" s="344"/>
      <c r="AE135" s="344"/>
      <c r="AF135" s="344"/>
      <c r="AI135" s="10"/>
      <c r="AR135" s="2"/>
    </row>
    <row r="136" spans="1:44" ht="17.45" customHeight="1">
      <c r="A136" s="312" t="s">
        <v>554</v>
      </c>
      <c r="P136" s="233"/>
      <c r="Z136" s="233"/>
      <c r="AI136" s="10"/>
      <c r="AR136" s="2"/>
    </row>
    <row r="137" spans="1:44">
      <c r="A137" s="312" t="s">
        <v>746</v>
      </c>
      <c r="P137" s="233"/>
      <c r="Z137" s="233"/>
      <c r="AI137" s="10"/>
      <c r="AR137" s="2"/>
    </row>
    <row r="138" spans="1:44">
      <c r="A138" s="191"/>
      <c r="AI138" s="10"/>
      <c r="AR138" s="2"/>
    </row>
  </sheetData>
  <hyperlinks>
    <hyperlink ref="AA1" location="'Table of Contents'!A1" display="Back to table of contents"/>
    <hyperlink ref="Z1" location="'Table of Contents'!A1" display="Powrót do spisu treści"/>
    <hyperlink ref="B1" location="'Table of Contents'!A1" display="Back to table of contents"/>
    <hyperlink ref="A1" location="'Table of Contents'!A1" display="Powrót do spisu treści"/>
  </hyperlinks>
  <pageMargins left="0.70866141732283472" right="0.70866141732283472" top="0.74803149606299213" bottom="0.74803149606299213" header="0.31496062992125984" footer="0.31496062992125984"/>
  <pageSetup paperSize="9"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rgb="FFB2E0B4"/>
    <pageSetUpPr fitToPage="1"/>
  </sheetPr>
  <dimension ref="A1:AP69"/>
  <sheetViews>
    <sheetView showGridLines="0" zoomScale="85" zoomScaleNormal="85" workbookViewId="0">
      <pane xSplit="2" topLeftCell="C1" activePane="topRight" state="frozen"/>
      <selection activeCell="C1" sqref="C1:C1048576"/>
      <selection pane="topRight" activeCell="C4" sqref="C4"/>
    </sheetView>
  </sheetViews>
  <sheetFormatPr defaultColWidth="10.28515625" defaultRowHeight="14.25" outlineLevelCol="1"/>
  <cols>
    <col min="1" max="1" width="49.28515625" style="2" customWidth="1"/>
    <col min="2" max="2" width="54.140625" style="2" customWidth="1" outlineLevel="1"/>
    <col min="3" max="35" width="12" style="2" customWidth="1"/>
    <col min="36" max="36" width="12" style="10" customWidth="1"/>
    <col min="37" max="37" width="12" style="2" customWidth="1"/>
    <col min="38" max="38" width="10" style="2" bestFit="1" customWidth="1"/>
    <col min="39" max="39" width="11.5703125" style="2" bestFit="1" customWidth="1"/>
    <col min="40" max="40" width="1.7109375" style="2" customWidth="1"/>
    <col min="41" max="41" width="10" style="2" bestFit="1" customWidth="1"/>
    <col min="42" max="42" width="12.85546875" style="2" customWidth="1"/>
    <col min="43" max="16384" width="10.28515625" style="2"/>
  </cols>
  <sheetData>
    <row r="1" spans="1:42" s="1" customFormat="1">
      <c r="A1" s="43" t="s">
        <v>0</v>
      </c>
      <c r="B1" s="43" t="s">
        <v>1</v>
      </c>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05"/>
      <c r="AL1" s="12"/>
      <c r="AM1" s="12"/>
      <c r="AN1" s="105"/>
      <c r="AO1" s="2"/>
      <c r="AP1" s="2"/>
    </row>
    <row r="2" spans="1:4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05"/>
      <c r="AL2" s="12"/>
      <c r="AM2" s="12"/>
      <c r="AN2" s="105"/>
    </row>
    <row r="3" spans="1:42">
      <c r="A3" s="13" t="s">
        <v>2</v>
      </c>
      <c r="B3" s="13" t="s">
        <v>3</v>
      </c>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row>
    <row r="4" spans="1:42" ht="30.2" customHeight="1">
      <c r="A4" s="31" t="s">
        <v>32</v>
      </c>
      <c r="B4" s="31" t="s">
        <v>33</v>
      </c>
      <c r="C4" s="8">
        <v>44834</v>
      </c>
      <c r="D4" s="8">
        <v>44742</v>
      </c>
      <c r="E4" s="8">
        <v>44651</v>
      </c>
      <c r="F4" s="8">
        <v>44561</v>
      </c>
      <c r="G4" s="8">
        <v>44469</v>
      </c>
      <c r="H4" s="8">
        <v>44377</v>
      </c>
      <c r="I4" s="8">
        <v>44286</v>
      </c>
      <c r="J4" s="8">
        <v>44196</v>
      </c>
      <c r="K4" s="8">
        <v>44104</v>
      </c>
      <c r="L4" s="8">
        <v>44012</v>
      </c>
      <c r="M4" s="8">
        <v>43921</v>
      </c>
      <c r="N4" s="8">
        <v>43830</v>
      </c>
      <c r="O4" s="8">
        <v>43738</v>
      </c>
      <c r="P4" s="8">
        <v>43646</v>
      </c>
      <c r="Q4" s="8">
        <v>43555</v>
      </c>
      <c r="R4" s="8">
        <v>43465</v>
      </c>
      <c r="S4" s="8">
        <v>43373</v>
      </c>
      <c r="T4" s="8">
        <v>43281</v>
      </c>
      <c r="U4" s="8" t="s">
        <v>428</v>
      </c>
      <c r="V4" s="8" t="s">
        <v>426</v>
      </c>
      <c r="W4" s="8" t="s">
        <v>422</v>
      </c>
      <c r="X4" s="8" t="s">
        <v>418</v>
      </c>
      <c r="Y4" s="8" t="s">
        <v>416</v>
      </c>
      <c r="Z4" s="8" t="s">
        <v>414</v>
      </c>
      <c r="AA4" s="8" t="s">
        <v>407</v>
      </c>
      <c r="AB4" s="8" t="s">
        <v>397</v>
      </c>
      <c r="AC4" s="8" t="s">
        <v>380</v>
      </c>
      <c r="AD4" s="8" t="s">
        <v>360</v>
      </c>
      <c r="AE4" s="8" t="s">
        <v>349</v>
      </c>
      <c r="AF4" s="8" t="s">
        <v>6</v>
      </c>
      <c r="AG4" s="8" t="s">
        <v>7</v>
      </c>
      <c r="AH4" s="8" t="s">
        <v>8</v>
      </c>
      <c r="AI4" s="8" t="s">
        <v>9</v>
      </c>
      <c r="AJ4" s="8" t="s">
        <v>10</v>
      </c>
      <c r="AK4" s="8" t="s">
        <v>11</v>
      </c>
    </row>
    <row r="5" spans="1:42" ht="25.5">
      <c r="A5" s="9" t="s">
        <v>114</v>
      </c>
      <c r="B5" s="262" t="s">
        <v>115</v>
      </c>
      <c r="C5" s="50">
        <v>15004</v>
      </c>
      <c r="D5" s="50">
        <v>7270</v>
      </c>
      <c r="E5" s="50">
        <v>1446</v>
      </c>
      <c r="F5" s="50">
        <v>51802</v>
      </c>
      <c r="G5" s="50">
        <v>38876</v>
      </c>
      <c r="H5" s="50">
        <v>33525</v>
      </c>
      <c r="I5" s="50">
        <v>5748</v>
      </c>
      <c r="J5" s="50">
        <v>165330</v>
      </c>
      <c r="K5" s="50">
        <v>124957</v>
      </c>
      <c r="L5" s="50">
        <v>120215</v>
      </c>
      <c r="M5" s="50">
        <v>117193</v>
      </c>
      <c r="N5" s="50">
        <v>20957</v>
      </c>
      <c r="O5" s="50">
        <v>14628</v>
      </c>
      <c r="P5" s="50">
        <v>8796</v>
      </c>
      <c r="Q5" s="50">
        <v>7411</v>
      </c>
      <c r="R5" s="50">
        <v>13738</v>
      </c>
      <c r="S5" s="50">
        <v>6433</v>
      </c>
      <c r="T5" s="50">
        <v>3135</v>
      </c>
      <c r="U5" s="50">
        <v>2376</v>
      </c>
      <c r="V5" s="50">
        <v>25083</v>
      </c>
      <c r="W5" s="50">
        <v>23707</v>
      </c>
      <c r="X5" s="50">
        <v>9404</v>
      </c>
      <c r="Y5" s="50">
        <v>363</v>
      </c>
      <c r="Z5" s="50">
        <v>9210</v>
      </c>
      <c r="AA5" s="50">
        <v>7514</v>
      </c>
      <c r="AB5" s="50">
        <v>3155</v>
      </c>
      <c r="AC5" s="50">
        <v>1483</v>
      </c>
      <c r="AD5" s="50">
        <v>1952</v>
      </c>
      <c r="AE5" s="50">
        <v>1406</v>
      </c>
      <c r="AF5" s="50">
        <v>956</v>
      </c>
      <c r="AG5" s="50">
        <v>187</v>
      </c>
      <c r="AH5" s="50">
        <v>3060</v>
      </c>
      <c r="AI5" s="50">
        <v>3137</v>
      </c>
      <c r="AJ5" s="50"/>
      <c r="AK5" s="50"/>
    </row>
    <row r="6" spans="1:42" ht="25.5">
      <c r="A6" s="89" t="s">
        <v>742</v>
      </c>
      <c r="B6" s="262" t="s">
        <v>753</v>
      </c>
      <c r="C6" s="372">
        <v>7811</v>
      </c>
      <c r="D6" s="372">
        <v>5777</v>
      </c>
      <c r="E6" s="372">
        <v>3508</v>
      </c>
      <c r="F6" s="135">
        <v>9662</v>
      </c>
      <c r="G6" s="135">
        <v>7233</v>
      </c>
      <c r="H6" s="135">
        <v>4307</v>
      </c>
      <c r="I6" s="135">
        <v>1079</v>
      </c>
      <c r="J6" s="135">
        <v>10908</v>
      </c>
      <c r="K6" s="135">
        <v>5884</v>
      </c>
      <c r="L6" s="135">
        <v>4099</v>
      </c>
      <c r="M6" s="135">
        <v>1224</v>
      </c>
      <c r="N6" s="50"/>
      <c r="O6" s="50"/>
      <c r="P6" s="50"/>
      <c r="Q6" s="50"/>
      <c r="R6" s="50"/>
      <c r="S6" s="50"/>
      <c r="T6" s="50"/>
      <c r="U6" s="50"/>
      <c r="V6" s="50"/>
      <c r="W6" s="50"/>
      <c r="X6" s="50"/>
      <c r="Y6" s="50"/>
      <c r="Z6" s="50"/>
      <c r="AA6" s="50"/>
      <c r="AB6" s="50"/>
      <c r="AC6" s="50"/>
      <c r="AD6" s="50"/>
      <c r="AE6" s="50"/>
      <c r="AF6" s="50"/>
      <c r="AG6" s="50"/>
      <c r="AH6" s="50"/>
      <c r="AI6" s="50"/>
      <c r="AJ6" s="50"/>
      <c r="AK6" s="50"/>
    </row>
    <row r="7" spans="1:42">
      <c r="A7" s="9" t="s">
        <v>116</v>
      </c>
      <c r="B7" s="268" t="s">
        <v>117</v>
      </c>
      <c r="C7" s="24">
        <v>448</v>
      </c>
      <c r="D7" s="24">
        <v>871</v>
      </c>
      <c r="E7" s="24">
        <v>1467.14698</v>
      </c>
      <c r="F7" s="24">
        <v>14576</v>
      </c>
      <c r="G7" s="24">
        <v>11500</v>
      </c>
      <c r="H7" s="24">
        <v>7236</v>
      </c>
      <c r="I7" s="24">
        <v>2829</v>
      </c>
      <c r="J7" s="24">
        <v>7777</v>
      </c>
      <c r="K7" s="24">
        <v>6544</v>
      </c>
      <c r="L7" s="24">
        <v>4472</v>
      </c>
      <c r="M7" s="24">
        <v>3237.6990000000001</v>
      </c>
      <c r="N7" s="24">
        <v>32994</v>
      </c>
      <c r="O7" s="24">
        <v>18635</v>
      </c>
      <c r="P7" s="24">
        <v>10521</v>
      </c>
      <c r="Q7" s="24">
        <v>6122</v>
      </c>
      <c r="R7" s="24">
        <v>15064</v>
      </c>
      <c r="S7" s="24">
        <v>9169</v>
      </c>
      <c r="T7" s="24">
        <v>7110</v>
      </c>
      <c r="U7" s="24">
        <v>1580</v>
      </c>
      <c r="V7" s="24">
        <v>4102</v>
      </c>
      <c r="W7" s="24">
        <v>10991</v>
      </c>
      <c r="X7" s="24">
        <v>6962</v>
      </c>
      <c r="Y7" s="24">
        <v>3113</v>
      </c>
      <c r="Z7" s="24">
        <v>18455</v>
      </c>
      <c r="AA7" s="24">
        <v>4896</v>
      </c>
      <c r="AB7" s="24">
        <v>11909</v>
      </c>
      <c r="AC7" s="24">
        <v>1370</v>
      </c>
      <c r="AD7" s="24">
        <v>5979</v>
      </c>
      <c r="AE7" s="24">
        <v>3833</v>
      </c>
      <c r="AF7" s="24">
        <v>2618</v>
      </c>
      <c r="AG7" s="24">
        <v>1163</v>
      </c>
      <c r="AH7" s="24">
        <v>8163</v>
      </c>
      <c r="AI7" s="24">
        <v>6434</v>
      </c>
      <c r="AJ7" s="24">
        <v>3975</v>
      </c>
      <c r="AK7" s="24">
        <v>1711</v>
      </c>
    </row>
    <row r="8" spans="1:42" ht="25.5">
      <c r="A8" s="9" t="s">
        <v>364</v>
      </c>
      <c r="B8" s="262" t="s">
        <v>118</v>
      </c>
      <c r="C8" s="24">
        <v>49028</v>
      </c>
      <c r="D8" s="24">
        <v>36360</v>
      </c>
      <c r="E8" s="24">
        <v>33448</v>
      </c>
      <c r="F8" s="24">
        <v>43043</v>
      </c>
      <c r="G8" s="24">
        <v>26116</v>
      </c>
      <c r="H8" s="24">
        <v>21055</v>
      </c>
      <c r="I8" s="24">
        <v>9794</v>
      </c>
      <c r="J8" s="24">
        <v>51628</v>
      </c>
      <c r="K8" s="24">
        <v>38070.6</v>
      </c>
      <c r="L8" s="24">
        <v>20676</v>
      </c>
      <c r="M8" s="24">
        <v>6</v>
      </c>
      <c r="N8" s="24">
        <v>12336</v>
      </c>
      <c r="O8" s="24">
        <v>11536</v>
      </c>
      <c r="P8" s="24">
        <v>9862</v>
      </c>
      <c r="Q8" s="24">
        <v>980</v>
      </c>
      <c r="R8" s="24">
        <v>2173</v>
      </c>
      <c r="S8" s="24">
        <v>469</v>
      </c>
      <c r="T8" s="24">
        <v>350</v>
      </c>
      <c r="U8" s="24">
        <v>159</v>
      </c>
      <c r="V8" s="24">
        <v>10923</v>
      </c>
      <c r="W8" s="24">
        <v>1665</v>
      </c>
      <c r="X8" s="24">
        <v>1179</v>
      </c>
      <c r="Y8" s="24">
        <v>557</v>
      </c>
      <c r="Z8" s="24">
        <v>15757</v>
      </c>
      <c r="AA8" s="24">
        <v>3190</v>
      </c>
      <c r="AB8" s="24">
        <v>3459</v>
      </c>
      <c r="AC8" s="24">
        <v>2556</v>
      </c>
      <c r="AD8" s="24">
        <v>5256</v>
      </c>
      <c r="AE8" s="24">
        <v>2169</v>
      </c>
      <c r="AF8" s="24">
        <v>172</v>
      </c>
      <c r="AG8" s="24">
        <v>30</v>
      </c>
      <c r="AH8" s="24">
        <v>5669</v>
      </c>
      <c r="AI8" s="24">
        <v>1897</v>
      </c>
      <c r="AJ8" s="24">
        <v>749</v>
      </c>
      <c r="AK8" s="24">
        <v>85</v>
      </c>
    </row>
    <row r="9" spans="1:42">
      <c r="A9" s="9" t="s">
        <v>119</v>
      </c>
      <c r="B9" s="262" t="s">
        <v>120</v>
      </c>
      <c r="C9" s="24">
        <v>14626</v>
      </c>
      <c r="D9" s="24">
        <v>9321</v>
      </c>
      <c r="E9" s="24">
        <v>5017</v>
      </c>
      <c r="F9" s="24">
        <v>25595</v>
      </c>
      <c r="G9" s="24">
        <v>16481</v>
      </c>
      <c r="H9" s="24">
        <v>11594</v>
      </c>
      <c r="I9" s="24">
        <v>5983</v>
      </c>
      <c r="J9" s="24">
        <v>25206</v>
      </c>
      <c r="K9" s="24">
        <v>17971</v>
      </c>
      <c r="L9" s="24">
        <v>11698</v>
      </c>
      <c r="M9" s="24">
        <v>5324</v>
      </c>
      <c r="N9" s="24">
        <v>18512</v>
      </c>
      <c r="O9" s="24">
        <v>12658</v>
      </c>
      <c r="P9" s="24">
        <v>7815</v>
      </c>
      <c r="Q9" s="24">
        <v>2698</v>
      </c>
      <c r="R9" s="24">
        <v>16466</v>
      </c>
      <c r="S9" s="24">
        <v>12208</v>
      </c>
      <c r="T9" s="24">
        <v>8971</v>
      </c>
      <c r="U9" s="24">
        <v>4804</v>
      </c>
      <c r="V9" s="24">
        <v>16710</v>
      </c>
      <c r="W9" s="24">
        <v>8980</v>
      </c>
      <c r="X9" s="24">
        <v>5890</v>
      </c>
      <c r="Y9" s="24">
        <v>3446</v>
      </c>
      <c r="Z9" s="24">
        <v>7820</v>
      </c>
      <c r="AA9" s="24">
        <v>5731</v>
      </c>
      <c r="AB9" s="24">
        <v>3323</v>
      </c>
      <c r="AC9" s="24">
        <v>1475</v>
      </c>
      <c r="AD9" s="24">
        <v>4921</v>
      </c>
      <c r="AE9" s="24">
        <v>3355</v>
      </c>
      <c r="AF9" s="24">
        <v>1811</v>
      </c>
      <c r="AG9" s="24">
        <v>776</v>
      </c>
      <c r="AH9" s="24">
        <v>2624</v>
      </c>
      <c r="AI9" s="24">
        <v>1965</v>
      </c>
      <c r="AJ9" s="24">
        <v>1383</v>
      </c>
      <c r="AK9" s="24">
        <v>674</v>
      </c>
    </row>
    <row r="10" spans="1:42">
      <c r="A10" s="9" t="s">
        <v>479</v>
      </c>
      <c r="B10" s="262" t="s">
        <v>480</v>
      </c>
      <c r="C10" s="50">
        <v>357</v>
      </c>
      <c r="D10" s="50">
        <v>223</v>
      </c>
      <c r="E10" s="50">
        <v>104</v>
      </c>
      <c r="F10" s="50">
        <v>465</v>
      </c>
      <c r="G10" s="50">
        <v>261</v>
      </c>
      <c r="H10" s="50">
        <v>175</v>
      </c>
      <c r="I10" s="50">
        <v>101</v>
      </c>
      <c r="J10" s="50">
        <v>1027</v>
      </c>
      <c r="K10" s="50">
        <v>928</v>
      </c>
      <c r="L10" s="50">
        <v>870</v>
      </c>
      <c r="M10" s="50">
        <v>689</v>
      </c>
      <c r="N10" s="50">
        <v>2644</v>
      </c>
      <c r="O10" s="50">
        <v>2551</v>
      </c>
      <c r="P10" s="50">
        <v>408</v>
      </c>
      <c r="Q10" s="50">
        <v>958</v>
      </c>
      <c r="R10" s="50">
        <v>13192</v>
      </c>
      <c r="S10" s="50">
        <v>13061</v>
      </c>
      <c r="T10" s="50">
        <v>12578</v>
      </c>
      <c r="U10" s="50">
        <v>12548</v>
      </c>
      <c r="V10" s="50">
        <v>2520</v>
      </c>
      <c r="W10" s="50">
        <v>2520</v>
      </c>
      <c r="X10" s="50">
        <v>2026</v>
      </c>
      <c r="Y10" s="50">
        <v>1825</v>
      </c>
      <c r="Z10" s="50">
        <v>28636</v>
      </c>
      <c r="AA10" s="50">
        <v>28920</v>
      </c>
      <c r="AB10" s="50">
        <v>24927</v>
      </c>
      <c r="AC10" s="50">
        <v>3326</v>
      </c>
      <c r="AD10" s="50">
        <v>10009</v>
      </c>
      <c r="AE10" s="50">
        <v>9237</v>
      </c>
      <c r="AF10" s="50">
        <v>3273</v>
      </c>
      <c r="AG10" s="50">
        <v>2712</v>
      </c>
      <c r="AH10" s="50">
        <v>5502</v>
      </c>
      <c r="AI10" s="50">
        <v>4385</v>
      </c>
      <c r="AJ10" s="50">
        <v>3114</v>
      </c>
      <c r="AK10" s="50">
        <v>1071</v>
      </c>
    </row>
    <row r="11" spans="1:42">
      <c r="A11" s="22" t="s">
        <v>121</v>
      </c>
      <c r="B11" s="262" t="s">
        <v>122</v>
      </c>
      <c r="C11" s="112">
        <v>42819</v>
      </c>
      <c r="D11" s="112">
        <v>31647</v>
      </c>
      <c r="E11" s="112">
        <v>19380</v>
      </c>
      <c r="F11" s="112">
        <v>43405</v>
      </c>
      <c r="G11" s="112">
        <v>31243</v>
      </c>
      <c r="H11" s="112">
        <v>17342</v>
      </c>
      <c r="I11" s="112">
        <v>10108</v>
      </c>
      <c r="J11" s="112">
        <v>30633</v>
      </c>
      <c r="K11" s="112">
        <v>22717</v>
      </c>
      <c r="L11" s="112">
        <v>14261</v>
      </c>
      <c r="M11" s="112">
        <v>10274.959999999999</v>
      </c>
      <c r="N11" s="112">
        <v>9155</v>
      </c>
      <c r="O11" s="112">
        <v>8600</v>
      </c>
      <c r="P11" s="112">
        <v>4754</v>
      </c>
      <c r="Q11" s="112">
        <v>3434</v>
      </c>
      <c r="R11" s="112">
        <v>26626</v>
      </c>
      <c r="S11" s="112">
        <v>21265</v>
      </c>
      <c r="T11" s="112">
        <v>14973</v>
      </c>
      <c r="U11" s="112">
        <v>8134</v>
      </c>
      <c r="V11" s="112">
        <v>26520</v>
      </c>
      <c r="W11" s="112">
        <v>20946</v>
      </c>
      <c r="X11" s="112">
        <v>13887</v>
      </c>
      <c r="Y11" s="112">
        <v>6067</v>
      </c>
      <c r="Z11" s="112">
        <v>22889</v>
      </c>
      <c r="AA11" s="112">
        <v>18409</v>
      </c>
      <c r="AB11" s="112">
        <v>12372</v>
      </c>
      <c r="AC11" s="112">
        <v>7065</v>
      </c>
      <c r="AD11" s="112">
        <v>13452</v>
      </c>
      <c r="AE11" s="112">
        <v>8325</v>
      </c>
      <c r="AF11" s="112">
        <v>3073</v>
      </c>
      <c r="AG11" s="112"/>
      <c r="AH11" s="112"/>
      <c r="AI11" s="24"/>
      <c r="AJ11" s="24"/>
      <c r="AK11" s="24"/>
    </row>
    <row r="12" spans="1:42">
      <c r="A12" s="9" t="s">
        <v>743</v>
      </c>
      <c r="B12" s="262" t="s">
        <v>751</v>
      </c>
      <c r="C12" s="372">
        <v>32039</v>
      </c>
      <c r="D12" s="372">
        <v>20373</v>
      </c>
      <c r="E12" s="372">
        <v>9297.0549099999989</v>
      </c>
      <c r="F12" s="135">
        <v>41147</v>
      </c>
      <c r="G12" s="135">
        <v>2107</v>
      </c>
      <c r="H12" s="135">
        <v>14440.3</v>
      </c>
      <c r="I12" s="135">
        <v>16042.3</v>
      </c>
      <c r="J12" s="135">
        <v>31077.3</v>
      </c>
      <c r="K12" s="135">
        <v>21751.3</v>
      </c>
      <c r="L12" s="135">
        <v>19176.099999999995</v>
      </c>
      <c r="M12" s="135">
        <v>8146</v>
      </c>
      <c r="N12" s="112">
        <v>86107</v>
      </c>
      <c r="O12" s="112">
        <v>70939</v>
      </c>
      <c r="P12" s="112">
        <v>66695</v>
      </c>
      <c r="Q12" s="112">
        <v>15616</v>
      </c>
      <c r="R12" s="112">
        <v>8813</v>
      </c>
      <c r="S12" s="112">
        <v>5836</v>
      </c>
      <c r="T12" s="112">
        <v>5556</v>
      </c>
      <c r="U12" s="112">
        <v>9082</v>
      </c>
      <c r="V12" s="112">
        <v>45424</v>
      </c>
      <c r="W12" s="112">
        <v>33510</v>
      </c>
      <c r="X12" s="112">
        <v>26368</v>
      </c>
      <c r="Y12" s="112">
        <v>8426</v>
      </c>
      <c r="Z12" s="112">
        <v>27557</v>
      </c>
      <c r="AA12" s="112">
        <v>36750</v>
      </c>
      <c r="AB12" s="112">
        <v>24635</v>
      </c>
      <c r="AC12" s="112">
        <f>13232+566</f>
        <v>13798</v>
      </c>
      <c r="AD12" s="112">
        <f>17551+1691</f>
        <v>19242</v>
      </c>
      <c r="AE12" s="112">
        <v>9992</v>
      </c>
      <c r="AF12" s="112">
        <v>5012</v>
      </c>
      <c r="AG12" s="112">
        <v>1489</v>
      </c>
      <c r="AH12" s="112">
        <v>12919</v>
      </c>
      <c r="AI12" s="24">
        <v>10351</v>
      </c>
      <c r="AJ12" s="24">
        <v>7169</v>
      </c>
      <c r="AK12" s="24">
        <v>2091</v>
      </c>
    </row>
    <row r="13" spans="1:42" ht="15" thickBot="1">
      <c r="A13" s="9" t="s">
        <v>525</v>
      </c>
      <c r="B13" s="262" t="s">
        <v>526</v>
      </c>
      <c r="C13" s="132"/>
      <c r="D13" s="132"/>
      <c r="E13" s="132"/>
      <c r="F13" s="132"/>
      <c r="G13" s="132"/>
      <c r="H13" s="132"/>
      <c r="I13" s="132"/>
      <c r="J13" s="132"/>
      <c r="K13" s="132"/>
      <c r="L13" s="132"/>
      <c r="M13" s="132"/>
      <c r="N13" s="132"/>
      <c r="O13" s="132"/>
      <c r="P13" s="132"/>
      <c r="Q13" s="132"/>
      <c r="R13" s="132">
        <v>291706</v>
      </c>
      <c r="S13" s="132"/>
      <c r="T13" s="132"/>
      <c r="U13" s="132"/>
      <c r="V13" s="132"/>
      <c r="W13" s="132"/>
      <c r="X13" s="132"/>
      <c r="Y13" s="132"/>
      <c r="Z13" s="132"/>
      <c r="AA13" s="132"/>
      <c r="AB13" s="132"/>
      <c r="AC13" s="132"/>
      <c r="AD13" s="132"/>
      <c r="AE13" s="132"/>
      <c r="AF13" s="132"/>
      <c r="AG13" s="132"/>
      <c r="AH13" s="132"/>
      <c r="AI13" s="75"/>
      <c r="AJ13" s="75"/>
      <c r="AK13" s="75"/>
    </row>
    <row r="14" spans="1:42" ht="15" thickTop="1">
      <c r="A14" s="151" t="s">
        <v>123</v>
      </c>
      <c r="B14" s="264" t="s">
        <v>124</v>
      </c>
      <c r="C14" s="166">
        <v>162132</v>
      </c>
      <c r="D14" s="166">
        <v>111842</v>
      </c>
      <c r="E14" s="166">
        <v>73667.201889999997</v>
      </c>
      <c r="F14" s="166">
        <v>229695</v>
      </c>
      <c r="G14" s="166">
        <v>133817</v>
      </c>
      <c r="H14" s="166">
        <v>109674.3</v>
      </c>
      <c r="I14" s="166">
        <v>51684</v>
      </c>
      <c r="J14" s="166">
        <v>323586.3</v>
      </c>
      <c r="K14" s="166">
        <v>238822.9</v>
      </c>
      <c r="L14" s="166">
        <v>195467.1</v>
      </c>
      <c r="M14" s="166">
        <v>146094.73499999999</v>
      </c>
      <c r="N14" s="166">
        <v>182705</v>
      </c>
      <c r="O14" s="166">
        <v>139547</v>
      </c>
      <c r="P14" s="166">
        <v>108851</v>
      </c>
      <c r="Q14" s="166">
        <v>37219</v>
      </c>
      <c r="R14" s="166">
        <v>387778</v>
      </c>
      <c r="S14" s="166">
        <v>68441</v>
      </c>
      <c r="T14" s="166">
        <v>52673</v>
      </c>
      <c r="U14" s="166">
        <v>38683</v>
      </c>
      <c r="V14" s="166">
        <v>131282</v>
      </c>
      <c r="W14" s="166">
        <v>102319</v>
      </c>
      <c r="X14" s="166">
        <v>65716</v>
      </c>
      <c r="Y14" s="166">
        <v>23797</v>
      </c>
      <c r="Z14" s="166">
        <v>130324</v>
      </c>
      <c r="AA14" s="166">
        <f>SUM(AA5:AA12)</f>
        <v>105410</v>
      </c>
      <c r="AB14" s="166">
        <v>83780</v>
      </c>
      <c r="AC14" s="166">
        <f t="shared" ref="AC14:AK14" si="0">SUM(AC5:AC12)</f>
        <v>31073</v>
      </c>
      <c r="AD14" s="166">
        <f t="shared" si="0"/>
        <v>60811</v>
      </c>
      <c r="AE14" s="166">
        <f t="shared" si="0"/>
        <v>38317</v>
      </c>
      <c r="AF14" s="166">
        <f t="shared" si="0"/>
        <v>16915</v>
      </c>
      <c r="AG14" s="166">
        <f t="shared" si="0"/>
        <v>6357</v>
      </c>
      <c r="AH14" s="166">
        <f t="shared" si="0"/>
        <v>37937</v>
      </c>
      <c r="AI14" s="166">
        <f t="shared" si="0"/>
        <v>28169</v>
      </c>
      <c r="AJ14" s="166">
        <f t="shared" si="0"/>
        <v>16390</v>
      </c>
      <c r="AK14" s="166">
        <f t="shared" si="0"/>
        <v>5632</v>
      </c>
    </row>
    <row r="15" spans="1:42">
      <c r="B15" s="41"/>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24"/>
      <c r="AJ15" s="24"/>
      <c r="AK15" s="24"/>
    </row>
    <row r="16" spans="1:42">
      <c r="B16" s="41"/>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24"/>
      <c r="AJ16" s="24"/>
      <c r="AK16" s="24"/>
    </row>
    <row r="17" spans="1:37">
      <c r="A17" s="13" t="s">
        <v>53</v>
      </c>
      <c r="B17" s="13" t="s">
        <v>54</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51"/>
      <c r="AJ17" s="51"/>
      <c r="AK17" s="51"/>
    </row>
    <row r="18" spans="1:37" ht="30.2" customHeight="1">
      <c r="A18" s="31" t="s">
        <v>32</v>
      </c>
      <c r="B18" s="31" t="s">
        <v>33</v>
      </c>
      <c r="C18" s="149" t="s">
        <v>738</v>
      </c>
      <c r="D18" s="149" t="s">
        <v>730</v>
      </c>
      <c r="E18" s="149" t="s">
        <v>695</v>
      </c>
      <c r="F18" s="149" t="s">
        <v>694</v>
      </c>
      <c r="G18" s="149" t="s">
        <v>686</v>
      </c>
      <c r="H18" s="149" t="s">
        <v>684</v>
      </c>
      <c r="I18" s="149" t="s">
        <v>673</v>
      </c>
      <c r="J18" s="149" t="s">
        <v>662</v>
      </c>
      <c r="K18" s="149" t="s">
        <v>586</v>
      </c>
      <c r="L18" s="149" t="s">
        <v>583</v>
      </c>
      <c r="M18" s="149" t="s">
        <v>578</v>
      </c>
      <c r="N18" s="149" t="s">
        <v>566</v>
      </c>
      <c r="O18" s="149" t="s">
        <v>565</v>
      </c>
      <c r="P18" s="149" t="s">
        <v>550</v>
      </c>
      <c r="Q18" s="149" t="s">
        <v>538</v>
      </c>
      <c r="R18" s="149" t="s">
        <v>520</v>
      </c>
      <c r="S18" s="149" t="s">
        <v>478</v>
      </c>
      <c r="T18" s="149" t="s">
        <v>448</v>
      </c>
      <c r="U18" s="149" t="s">
        <v>429</v>
      </c>
      <c r="V18" s="149" t="s">
        <v>427</v>
      </c>
      <c r="W18" s="149" t="s">
        <v>423</v>
      </c>
      <c r="X18" s="149" t="s">
        <v>419</v>
      </c>
      <c r="Y18" s="149" t="s">
        <v>417</v>
      </c>
      <c r="Z18" s="149" t="s">
        <v>415</v>
      </c>
      <c r="AA18" s="149" t="s">
        <v>408</v>
      </c>
      <c r="AB18" s="149" t="s">
        <v>398</v>
      </c>
      <c r="AC18" s="149" t="s">
        <v>383</v>
      </c>
      <c r="AD18" s="149" t="s">
        <v>379</v>
      </c>
      <c r="AE18" s="149" t="s">
        <v>372</v>
      </c>
      <c r="AF18" s="149" t="s">
        <v>373</v>
      </c>
      <c r="AG18" s="149" t="s">
        <v>374</v>
      </c>
      <c r="AH18" s="149" t="s">
        <v>375</v>
      </c>
      <c r="AI18" s="149" t="s">
        <v>376</v>
      </c>
      <c r="AJ18" s="149" t="s">
        <v>377</v>
      </c>
      <c r="AK18" s="149" t="s">
        <v>378</v>
      </c>
    </row>
    <row r="19" spans="1:37" ht="25.5">
      <c r="A19" s="9" t="s">
        <v>365</v>
      </c>
      <c r="B19" s="262" t="s">
        <v>115</v>
      </c>
      <c r="C19" s="135">
        <v>7734</v>
      </c>
      <c r="D19" s="135">
        <v>5824</v>
      </c>
      <c r="E19" s="135">
        <v>1446</v>
      </c>
      <c r="F19" s="135">
        <v>12926</v>
      </c>
      <c r="G19" s="135">
        <v>5351</v>
      </c>
      <c r="H19" s="135">
        <v>27777</v>
      </c>
      <c r="I19" s="135">
        <v>5748</v>
      </c>
      <c r="J19" s="135">
        <v>40373</v>
      </c>
      <c r="K19" s="135">
        <v>4742</v>
      </c>
      <c r="L19" s="135">
        <v>3022</v>
      </c>
      <c r="M19" s="135">
        <v>117193</v>
      </c>
      <c r="N19" s="135">
        <v>6329</v>
      </c>
      <c r="O19" s="135">
        <v>5832</v>
      </c>
      <c r="P19" s="135">
        <v>1385</v>
      </c>
      <c r="Q19" s="135">
        <v>7411</v>
      </c>
      <c r="R19" s="135">
        <v>7305</v>
      </c>
      <c r="S19" s="135">
        <v>3298</v>
      </c>
      <c r="T19" s="135">
        <v>759</v>
      </c>
      <c r="U19" s="135">
        <v>2376</v>
      </c>
      <c r="V19" s="135">
        <v>1376</v>
      </c>
      <c r="W19" s="135">
        <v>14303</v>
      </c>
      <c r="X19" s="135">
        <v>9041</v>
      </c>
      <c r="Y19" s="135">
        <v>363</v>
      </c>
      <c r="Z19" s="135">
        <v>1696</v>
      </c>
      <c r="AA19" s="135">
        <v>4359</v>
      </c>
      <c r="AB19" s="135">
        <v>1672</v>
      </c>
      <c r="AC19" s="135">
        <v>1483</v>
      </c>
      <c r="AD19" s="135">
        <v>546</v>
      </c>
      <c r="AE19" s="135">
        <v>450</v>
      </c>
      <c r="AF19" s="135">
        <v>769</v>
      </c>
      <c r="AG19" s="135">
        <v>187</v>
      </c>
      <c r="AH19" s="135">
        <v>-77</v>
      </c>
      <c r="AI19" s="50">
        <v>3137</v>
      </c>
      <c r="AJ19" s="50"/>
      <c r="AK19" s="50"/>
    </row>
    <row r="20" spans="1:37" ht="25.5">
      <c r="A20" s="89" t="s">
        <v>742</v>
      </c>
      <c r="B20" s="262" t="s">
        <v>753</v>
      </c>
      <c r="C20" s="372">
        <v>2034</v>
      </c>
      <c r="D20" s="372">
        <v>2269</v>
      </c>
      <c r="E20" s="372">
        <v>3508</v>
      </c>
      <c r="F20" s="135">
        <v>2429</v>
      </c>
      <c r="G20" s="135">
        <v>2926</v>
      </c>
      <c r="H20" s="135">
        <v>3228</v>
      </c>
      <c r="I20" s="135">
        <v>1079</v>
      </c>
      <c r="J20" s="135">
        <v>5024</v>
      </c>
      <c r="K20" s="135">
        <v>1785</v>
      </c>
      <c r="L20" s="135">
        <v>2875</v>
      </c>
      <c r="M20" s="135">
        <v>1224</v>
      </c>
      <c r="N20" s="135"/>
      <c r="O20" s="135"/>
      <c r="P20" s="135"/>
      <c r="Q20" s="135"/>
      <c r="R20" s="135"/>
      <c r="S20" s="135"/>
      <c r="T20" s="135"/>
      <c r="U20" s="135"/>
      <c r="V20" s="135"/>
      <c r="W20" s="135"/>
      <c r="X20" s="135"/>
      <c r="Y20" s="135"/>
      <c r="Z20" s="135"/>
      <c r="AA20" s="135"/>
      <c r="AB20" s="135"/>
      <c r="AC20" s="135"/>
      <c r="AD20" s="135"/>
      <c r="AE20" s="135"/>
      <c r="AF20" s="135"/>
      <c r="AG20" s="135"/>
      <c r="AH20" s="135"/>
      <c r="AI20" s="50"/>
      <c r="AJ20" s="50"/>
      <c r="AK20" s="50"/>
    </row>
    <row r="21" spans="1:37">
      <c r="A21" s="9" t="s">
        <v>116</v>
      </c>
      <c r="B21" s="268" t="s">
        <v>117</v>
      </c>
      <c r="C21" s="112">
        <v>-423</v>
      </c>
      <c r="D21" s="112">
        <v>-596.14697999999999</v>
      </c>
      <c r="E21" s="112">
        <v>1467.14698</v>
      </c>
      <c r="F21" s="112">
        <v>3076</v>
      </c>
      <c r="G21" s="112">
        <v>4264</v>
      </c>
      <c r="H21" s="112">
        <v>4407</v>
      </c>
      <c r="I21" s="112">
        <v>2829</v>
      </c>
      <c r="J21" s="112">
        <v>1233</v>
      </c>
      <c r="K21" s="112">
        <v>2072</v>
      </c>
      <c r="L21" s="112">
        <v>1234.3009999999999</v>
      </c>
      <c r="M21" s="112">
        <v>3237.6990000000001</v>
      </c>
      <c r="N21" s="112">
        <v>14359</v>
      </c>
      <c r="O21" s="112">
        <v>8114</v>
      </c>
      <c r="P21" s="112">
        <v>4399</v>
      </c>
      <c r="Q21" s="112">
        <v>6122</v>
      </c>
      <c r="R21" s="112">
        <v>5895</v>
      </c>
      <c r="S21" s="112">
        <v>2059</v>
      </c>
      <c r="T21" s="112">
        <v>5530</v>
      </c>
      <c r="U21" s="112">
        <v>1580</v>
      </c>
      <c r="V21" s="112">
        <v>-6889</v>
      </c>
      <c r="W21" s="112">
        <v>4029</v>
      </c>
      <c r="X21" s="112">
        <v>3849</v>
      </c>
      <c r="Y21" s="112">
        <v>3113</v>
      </c>
      <c r="Z21" s="112">
        <v>13559</v>
      </c>
      <c r="AA21" s="112">
        <v>-7013</v>
      </c>
      <c r="AB21" s="112">
        <v>10539</v>
      </c>
      <c r="AC21" s="112">
        <v>1370</v>
      </c>
      <c r="AD21" s="112">
        <v>2146</v>
      </c>
      <c r="AE21" s="112">
        <v>1215</v>
      </c>
      <c r="AF21" s="112">
        <v>1455</v>
      </c>
      <c r="AG21" s="112">
        <v>1163</v>
      </c>
      <c r="AH21" s="112">
        <v>1729</v>
      </c>
      <c r="AI21" s="24">
        <v>2459</v>
      </c>
      <c r="AJ21" s="24">
        <v>2264</v>
      </c>
      <c r="AK21" s="24">
        <v>1711</v>
      </c>
    </row>
    <row r="22" spans="1:37" ht="25.5">
      <c r="A22" s="9" t="s">
        <v>364</v>
      </c>
      <c r="B22" s="262" t="s">
        <v>118</v>
      </c>
      <c r="C22" s="112">
        <v>12668</v>
      </c>
      <c r="D22" s="112">
        <v>2912</v>
      </c>
      <c r="E22" s="112">
        <v>33448</v>
      </c>
      <c r="F22" s="112">
        <v>16927</v>
      </c>
      <c r="G22" s="112">
        <v>5061</v>
      </c>
      <c r="H22" s="112">
        <v>11261</v>
      </c>
      <c r="I22" s="112">
        <v>9794</v>
      </c>
      <c r="J22" s="112">
        <v>13557.400000000001</v>
      </c>
      <c r="K22" s="112">
        <v>17394.599999999999</v>
      </c>
      <c r="L22" s="112">
        <v>20670</v>
      </c>
      <c r="M22" s="112">
        <v>6</v>
      </c>
      <c r="N22" s="112">
        <v>800</v>
      </c>
      <c r="O22" s="112">
        <v>1674</v>
      </c>
      <c r="P22" s="112">
        <v>8882</v>
      </c>
      <c r="Q22" s="112">
        <v>980</v>
      </c>
      <c r="R22" s="112">
        <v>1704</v>
      </c>
      <c r="S22" s="112">
        <v>119</v>
      </c>
      <c r="T22" s="112">
        <v>191</v>
      </c>
      <c r="U22" s="112">
        <v>159</v>
      </c>
      <c r="V22" s="112">
        <v>9258</v>
      </c>
      <c r="W22" s="112">
        <v>486</v>
      </c>
      <c r="X22" s="112">
        <v>622</v>
      </c>
      <c r="Y22" s="112">
        <v>557</v>
      </c>
      <c r="Z22" s="112">
        <v>12567</v>
      </c>
      <c r="AA22" s="112">
        <v>-269</v>
      </c>
      <c r="AB22" s="112">
        <v>903</v>
      </c>
      <c r="AC22" s="112">
        <v>2556</v>
      </c>
      <c r="AD22" s="112">
        <v>3087</v>
      </c>
      <c r="AE22" s="112">
        <v>1997</v>
      </c>
      <c r="AF22" s="112">
        <v>142</v>
      </c>
      <c r="AG22" s="112">
        <v>30</v>
      </c>
      <c r="AH22" s="112">
        <v>3772</v>
      </c>
      <c r="AI22" s="24">
        <v>1148</v>
      </c>
      <c r="AJ22" s="24">
        <v>664</v>
      </c>
      <c r="AK22" s="24">
        <v>85</v>
      </c>
    </row>
    <row r="23" spans="1:37">
      <c r="A23" s="9" t="s">
        <v>119</v>
      </c>
      <c r="B23" s="262" t="s">
        <v>120</v>
      </c>
      <c r="C23" s="112">
        <v>5305</v>
      </c>
      <c r="D23" s="112">
        <v>4304</v>
      </c>
      <c r="E23" s="112">
        <v>5017</v>
      </c>
      <c r="F23" s="112">
        <v>9114</v>
      </c>
      <c r="G23" s="112">
        <v>4887</v>
      </c>
      <c r="H23" s="112">
        <v>5611</v>
      </c>
      <c r="I23" s="112">
        <v>5983</v>
      </c>
      <c r="J23" s="112">
        <v>7235</v>
      </c>
      <c r="K23" s="112">
        <v>6273</v>
      </c>
      <c r="L23" s="112">
        <v>6374</v>
      </c>
      <c r="M23" s="112">
        <v>5324</v>
      </c>
      <c r="N23" s="112">
        <v>5854</v>
      </c>
      <c r="O23" s="112">
        <v>4843</v>
      </c>
      <c r="P23" s="112">
        <v>5117</v>
      </c>
      <c r="Q23" s="112">
        <v>2698</v>
      </c>
      <c r="R23" s="112">
        <v>4258</v>
      </c>
      <c r="S23" s="112">
        <v>3237</v>
      </c>
      <c r="T23" s="112">
        <v>4167</v>
      </c>
      <c r="U23" s="112">
        <v>4804</v>
      </c>
      <c r="V23" s="112">
        <v>7730</v>
      </c>
      <c r="W23" s="112">
        <v>3090</v>
      </c>
      <c r="X23" s="112">
        <v>2444</v>
      </c>
      <c r="Y23" s="112">
        <v>3446</v>
      </c>
      <c r="Z23" s="112">
        <v>2089</v>
      </c>
      <c r="AA23" s="112">
        <v>2408</v>
      </c>
      <c r="AB23" s="112">
        <v>1848</v>
      </c>
      <c r="AC23" s="112">
        <v>1475</v>
      </c>
      <c r="AD23" s="112">
        <v>1566</v>
      </c>
      <c r="AE23" s="112">
        <v>1544</v>
      </c>
      <c r="AF23" s="112">
        <v>1035</v>
      </c>
      <c r="AG23" s="112">
        <v>776</v>
      </c>
      <c r="AH23" s="112">
        <v>659</v>
      </c>
      <c r="AI23" s="24">
        <v>582</v>
      </c>
      <c r="AJ23" s="24">
        <v>709</v>
      </c>
      <c r="AK23" s="24">
        <v>674</v>
      </c>
    </row>
    <row r="24" spans="1:37">
      <c r="A24" s="9" t="s">
        <v>479</v>
      </c>
      <c r="B24" s="262" t="s">
        <v>480</v>
      </c>
      <c r="C24" s="135">
        <v>134</v>
      </c>
      <c r="D24" s="135">
        <v>119</v>
      </c>
      <c r="E24" s="135">
        <v>104</v>
      </c>
      <c r="F24" s="135">
        <v>204</v>
      </c>
      <c r="G24" s="135">
        <v>86</v>
      </c>
      <c r="H24" s="135">
        <v>74</v>
      </c>
      <c r="I24" s="135">
        <v>101</v>
      </c>
      <c r="J24" s="135">
        <v>99</v>
      </c>
      <c r="K24" s="135">
        <v>58</v>
      </c>
      <c r="L24" s="135">
        <v>181</v>
      </c>
      <c r="M24" s="135">
        <v>689</v>
      </c>
      <c r="N24" s="135">
        <v>93</v>
      </c>
      <c r="O24" s="135">
        <v>2143</v>
      </c>
      <c r="P24" s="135">
        <v>-550</v>
      </c>
      <c r="Q24" s="135">
        <v>958</v>
      </c>
      <c r="R24" s="135">
        <v>131</v>
      </c>
      <c r="S24" s="135">
        <v>483</v>
      </c>
      <c r="T24" s="135">
        <v>30</v>
      </c>
      <c r="U24" s="135">
        <v>12548</v>
      </c>
      <c r="V24" s="135">
        <v>0</v>
      </c>
      <c r="W24" s="135">
        <v>494</v>
      </c>
      <c r="X24" s="135">
        <v>201</v>
      </c>
      <c r="Y24" s="135">
        <v>1825</v>
      </c>
      <c r="Z24" s="135">
        <v>-284</v>
      </c>
      <c r="AA24" s="135">
        <v>3993</v>
      </c>
      <c r="AB24" s="135">
        <v>21601</v>
      </c>
      <c r="AC24" s="135">
        <v>3326</v>
      </c>
      <c r="AD24" s="135">
        <v>772</v>
      </c>
      <c r="AE24" s="135">
        <v>5964</v>
      </c>
      <c r="AF24" s="135">
        <v>561</v>
      </c>
      <c r="AG24" s="135">
        <v>2712</v>
      </c>
      <c r="AH24" s="135">
        <v>1117</v>
      </c>
      <c r="AI24" s="50">
        <v>1271</v>
      </c>
      <c r="AJ24" s="50">
        <v>2043</v>
      </c>
      <c r="AK24" s="50">
        <v>1071</v>
      </c>
    </row>
    <row r="25" spans="1:37">
      <c r="A25" s="22" t="s">
        <v>121</v>
      </c>
      <c r="B25" s="262" t="s">
        <v>122</v>
      </c>
      <c r="C25" s="112">
        <v>11172</v>
      </c>
      <c r="D25" s="112">
        <v>12267</v>
      </c>
      <c r="E25" s="112">
        <v>19380</v>
      </c>
      <c r="F25" s="112">
        <v>12162</v>
      </c>
      <c r="G25" s="112">
        <v>13901</v>
      </c>
      <c r="H25" s="112">
        <v>7234</v>
      </c>
      <c r="I25" s="112">
        <v>10108</v>
      </c>
      <c r="J25" s="112">
        <v>7916</v>
      </c>
      <c r="K25" s="112">
        <v>8456</v>
      </c>
      <c r="L25" s="112">
        <v>3986.0400000000009</v>
      </c>
      <c r="M25" s="112">
        <v>10274.959999999999</v>
      </c>
      <c r="N25" s="112">
        <v>555</v>
      </c>
      <c r="O25" s="112">
        <v>3846</v>
      </c>
      <c r="P25" s="112">
        <v>1320</v>
      </c>
      <c r="Q25" s="112">
        <v>3434</v>
      </c>
      <c r="R25" s="112">
        <v>5361</v>
      </c>
      <c r="S25" s="112">
        <v>6292</v>
      </c>
      <c r="T25" s="112">
        <v>6839</v>
      </c>
      <c r="U25" s="112">
        <v>8134</v>
      </c>
      <c r="V25" s="112">
        <v>5574</v>
      </c>
      <c r="W25" s="112">
        <v>7059</v>
      </c>
      <c r="X25" s="112">
        <v>7820</v>
      </c>
      <c r="Y25" s="112">
        <v>6067</v>
      </c>
      <c r="Z25" s="112">
        <v>4480</v>
      </c>
      <c r="AA25" s="112">
        <v>6037</v>
      </c>
      <c r="AB25" s="112">
        <v>5307</v>
      </c>
      <c r="AC25" s="112">
        <v>7065</v>
      </c>
      <c r="AD25" s="112">
        <v>5127</v>
      </c>
      <c r="AE25" s="112">
        <v>5252</v>
      </c>
      <c r="AF25" s="112">
        <v>3073</v>
      </c>
      <c r="AG25" s="112"/>
      <c r="AH25" s="112"/>
      <c r="AI25" s="24"/>
      <c r="AJ25" s="24"/>
      <c r="AK25" s="24"/>
    </row>
    <row r="26" spans="1:37">
      <c r="A26" s="9" t="s">
        <v>743</v>
      </c>
      <c r="B26" s="262" t="s">
        <v>751</v>
      </c>
      <c r="C26" s="372">
        <v>11666</v>
      </c>
      <c r="D26" s="372">
        <v>11075.945090000001</v>
      </c>
      <c r="E26" s="372">
        <v>9297.0549099999989</v>
      </c>
      <c r="F26" s="135">
        <v>39040</v>
      </c>
      <c r="G26" s="135">
        <v>-12333.3</v>
      </c>
      <c r="H26" s="135">
        <v>-1602</v>
      </c>
      <c r="I26" s="135">
        <v>16042.3</v>
      </c>
      <c r="J26" s="135">
        <v>9326</v>
      </c>
      <c r="K26" s="135">
        <v>2575.2000000000044</v>
      </c>
      <c r="L26" s="135">
        <v>11030.099999999995</v>
      </c>
      <c r="M26" s="135">
        <v>8146</v>
      </c>
      <c r="N26" s="112">
        <v>15168</v>
      </c>
      <c r="O26" s="112">
        <v>4244</v>
      </c>
      <c r="P26" s="112">
        <v>51079</v>
      </c>
      <c r="Q26" s="112">
        <v>15616</v>
      </c>
      <c r="R26" s="112">
        <v>2977</v>
      </c>
      <c r="S26" s="112">
        <v>280</v>
      </c>
      <c r="T26" s="112">
        <v>-3526</v>
      </c>
      <c r="U26" s="112">
        <v>9082</v>
      </c>
      <c r="V26" s="112">
        <v>11914</v>
      </c>
      <c r="W26" s="112">
        <v>7142</v>
      </c>
      <c r="X26" s="112">
        <v>17942</v>
      </c>
      <c r="Y26" s="112">
        <v>8426</v>
      </c>
      <c r="Z26" s="112">
        <v>-9193</v>
      </c>
      <c r="AA26" s="112">
        <v>12115</v>
      </c>
      <c r="AB26" s="112">
        <v>10837</v>
      </c>
      <c r="AC26" s="112">
        <f>13232+566</f>
        <v>13798</v>
      </c>
      <c r="AD26" s="112">
        <f>7559+1691</f>
        <v>9250</v>
      </c>
      <c r="AE26" s="112">
        <v>4980</v>
      </c>
      <c r="AF26" s="99">
        <v>3523</v>
      </c>
      <c r="AG26" s="112">
        <v>1489</v>
      </c>
      <c r="AH26" s="112">
        <v>2568</v>
      </c>
      <c r="AI26" s="24">
        <v>3182</v>
      </c>
      <c r="AJ26" s="24">
        <v>5078</v>
      </c>
      <c r="AK26" s="24">
        <v>2091</v>
      </c>
    </row>
    <row r="27" spans="1:37" ht="15" thickBot="1">
      <c r="A27" s="9" t="s">
        <v>525</v>
      </c>
      <c r="B27" s="262" t="s">
        <v>526</v>
      </c>
      <c r="C27" s="132"/>
      <c r="D27" s="132"/>
      <c r="E27" s="132"/>
      <c r="F27" s="132"/>
      <c r="G27" s="132"/>
      <c r="H27" s="132"/>
      <c r="I27" s="132"/>
      <c r="J27" s="132"/>
      <c r="K27" s="132"/>
      <c r="L27" s="132"/>
      <c r="M27" s="132"/>
      <c r="N27" s="132"/>
      <c r="O27" s="132"/>
      <c r="P27" s="132"/>
      <c r="Q27" s="132"/>
      <c r="R27" s="132">
        <v>291706</v>
      </c>
      <c r="S27" s="132"/>
      <c r="T27" s="132"/>
      <c r="U27" s="132"/>
      <c r="V27" s="132"/>
      <c r="W27" s="132"/>
      <c r="X27" s="132"/>
      <c r="Y27" s="132"/>
      <c r="Z27" s="132"/>
      <c r="AA27" s="132"/>
      <c r="AB27" s="132"/>
      <c r="AC27" s="132"/>
      <c r="AD27" s="132"/>
      <c r="AE27" s="132"/>
      <c r="AF27" s="132"/>
      <c r="AG27" s="132"/>
      <c r="AH27" s="132"/>
      <c r="AI27" s="75"/>
      <c r="AJ27" s="75"/>
      <c r="AK27" s="75"/>
    </row>
    <row r="28" spans="1:37" ht="15" thickTop="1">
      <c r="A28" s="151" t="s">
        <v>123</v>
      </c>
      <c r="B28" s="264" t="s">
        <v>124</v>
      </c>
      <c r="C28" s="166">
        <v>50290</v>
      </c>
      <c r="D28" s="166">
        <v>38174.798110000003</v>
      </c>
      <c r="E28" s="166">
        <v>73667.201889999997</v>
      </c>
      <c r="F28" s="166">
        <v>95878</v>
      </c>
      <c r="G28" s="166">
        <v>24142.699999999997</v>
      </c>
      <c r="H28" s="166">
        <v>57990.3</v>
      </c>
      <c r="I28" s="166">
        <v>51684</v>
      </c>
      <c r="J28" s="166">
        <v>84763.4</v>
      </c>
      <c r="K28" s="166">
        <v>43355.8</v>
      </c>
      <c r="L28" s="166">
        <v>49372.440999999992</v>
      </c>
      <c r="M28" s="166">
        <v>146094.73499999999</v>
      </c>
      <c r="N28" s="166">
        <v>43158</v>
      </c>
      <c r="O28" s="166">
        <v>30696</v>
      </c>
      <c r="P28" s="166">
        <v>71632</v>
      </c>
      <c r="Q28" s="166">
        <v>37219</v>
      </c>
      <c r="R28" s="166">
        <v>319337</v>
      </c>
      <c r="S28" s="166">
        <v>15768</v>
      </c>
      <c r="T28" s="166">
        <v>13990</v>
      </c>
      <c r="U28" s="166">
        <v>38683</v>
      </c>
      <c r="V28" s="166">
        <v>28963</v>
      </c>
      <c r="W28" s="166">
        <v>36603</v>
      </c>
      <c r="X28" s="166">
        <v>41919</v>
      </c>
      <c r="Y28" s="166">
        <v>23797</v>
      </c>
      <c r="Z28" s="166">
        <v>24914</v>
      </c>
      <c r="AA28" s="166">
        <f>SUM(AA19:AA26)</f>
        <v>21630</v>
      </c>
      <c r="AB28" s="166">
        <f>SUM(AB19:AB26)</f>
        <v>52707</v>
      </c>
      <c r="AC28" s="166">
        <f>SUM(AC19:AC26)</f>
        <v>31073</v>
      </c>
      <c r="AD28" s="166">
        <f t="shared" ref="AD28:AK28" si="1">SUM(AD19:AD26)</f>
        <v>22494</v>
      </c>
      <c r="AE28" s="166">
        <f t="shared" si="1"/>
        <v>21402</v>
      </c>
      <c r="AF28" s="166">
        <f t="shared" si="1"/>
        <v>10558</v>
      </c>
      <c r="AG28" s="166">
        <f t="shared" si="1"/>
        <v>6357</v>
      </c>
      <c r="AH28" s="166">
        <f t="shared" si="1"/>
        <v>9768</v>
      </c>
      <c r="AI28" s="166">
        <f t="shared" si="1"/>
        <v>11779</v>
      </c>
      <c r="AJ28" s="166">
        <f t="shared" si="1"/>
        <v>10758</v>
      </c>
      <c r="AK28" s="166">
        <f t="shared" si="1"/>
        <v>5632</v>
      </c>
    </row>
    <row r="30" spans="1:37">
      <c r="A30" s="312" t="s">
        <v>744</v>
      </c>
    </row>
    <row r="31" spans="1:37">
      <c r="A31" s="312" t="s">
        <v>745</v>
      </c>
    </row>
    <row r="32" spans="1:37">
      <c r="A32" s="233" t="s">
        <v>755</v>
      </c>
    </row>
    <row r="33" spans="1:37">
      <c r="A33" s="233" t="s">
        <v>749</v>
      </c>
    </row>
    <row r="37" spans="1:37" ht="18">
      <c r="A37" s="201" t="s">
        <v>424</v>
      </c>
    </row>
    <row r="39" spans="1:37">
      <c r="A39" s="13" t="s">
        <v>2</v>
      </c>
      <c r="B39" s="13" t="s">
        <v>3</v>
      </c>
    </row>
    <row r="40" spans="1:37" ht="30.6" customHeight="1">
      <c r="A40" s="230" t="s">
        <v>32</v>
      </c>
      <c r="B40" s="230" t="s">
        <v>33</v>
      </c>
      <c r="C40" s="194" t="s">
        <v>11</v>
      </c>
      <c r="D40" s="194" t="s">
        <v>10</v>
      </c>
      <c r="E40" s="194" t="s">
        <v>9</v>
      </c>
      <c r="F40" s="194" t="s">
        <v>8</v>
      </c>
      <c r="G40" s="194" t="s">
        <v>7</v>
      </c>
      <c r="H40" s="194" t="s">
        <v>6</v>
      </c>
      <c r="I40" s="194" t="s">
        <v>349</v>
      </c>
      <c r="J40" s="194" t="s">
        <v>360</v>
      </c>
      <c r="K40" s="194" t="s">
        <v>380</v>
      </c>
      <c r="L40" s="194" t="s">
        <v>397</v>
      </c>
      <c r="M40" s="194" t="s">
        <v>407</v>
      </c>
      <c r="N40" s="194" t="s">
        <v>414</v>
      </c>
      <c r="O40" s="194" t="s">
        <v>416</v>
      </c>
      <c r="P40" s="194" t="s">
        <v>418</v>
      </c>
      <c r="Q40" s="194" t="s">
        <v>422</v>
      </c>
      <c r="R40" s="194" t="s">
        <v>426</v>
      </c>
      <c r="S40" s="194" t="s">
        <v>428</v>
      </c>
      <c r="T40" s="194">
        <v>43281</v>
      </c>
      <c r="U40" s="194">
        <v>43373</v>
      </c>
      <c r="V40" s="194">
        <v>43464</v>
      </c>
      <c r="W40" s="194">
        <v>43555</v>
      </c>
      <c r="X40" s="194">
        <v>43646</v>
      </c>
      <c r="Y40" s="194">
        <v>43738</v>
      </c>
      <c r="Z40" s="194">
        <v>43830</v>
      </c>
      <c r="AA40" s="194">
        <v>43921</v>
      </c>
      <c r="AB40" s="194">
        <v>44012</v>
      </c>
      <c r="AC40" s="194">
        <v>44104</v>
      </c>
      <c r="AD40" s="194">
        <v>44196</v>
      </c>
      <c r="AE40" s="194">
        <v>44286</v>
      </c>
      <c r="AF40" s="194">
        <v>44377</v>
      </c>
      <c r="AG40" s="194">
        <v>44469</v>
      </c>
      <c r="AH40" s="194">
        <v>44561</v>
      </c>
      <c r="AI40" s="194">
        <v>44651</v>
      </c>
      <c r="AJ40" s="194">
        <v>44742</v>
      </c>
      <c r="AK40" s="194">
        <v>44834</v>
      </c>
    </row>
    <row r="41" spans="1:37" ht="25.5">
      <c r="A41" s="9" t="s">
        <v>114</v>
      </c>
      <c r="B41" s="197" t="s">
        <v>115</v>
      </c>
      <c r="C41" s="50"/>
      <c r="D41" s="50"/>
      <c r="E41" s="50">
        <v>3137</v>
      </c>
      <c r="F41" s="50">
        <v>3060</v>
      </c>
      <c r="G41" s="50">
        <v>187</v>
      </c>
      <c r="H41" s="50">
        <v>956</v>
      </c>
      <c r="I41" s="50">
        <v>1406</v>
      </c>
      <c r="J41" s="50">
        <v>1952</v>
      </c>
      <c r="K41" s="50">
        <v>1483</v>
      </c>
      <c r="L41" s="50">
        <v>3155</v>
      </c>
      <c r="M41" s="50">
        <v>7514</v>
      </c>
      <c r="N41" s="50">
        <v>9210</v>
      </c>
      <c r="O41" s="50">
        <v>363</v>
      </c>
      <c r="P41" s="50">
        <v>9404</v>
      </c>
      <c r="Q41" s="50">
        <v>23707</v>
      </c>
      <c r="R41" s="50">
        <v>25083</v>
      </c>
      <c r="S41" s="50">
        <v>2376</v>
      </c>
      <c r="T41" s="50">
        <v>3135</v>
      </c>
      <c r="U41" s="50">
        <v>6433</v>
      </c>
      <c r="V41" s="50">
        <v>13738</v>
      </c>
      <c r="W41" s="50">
        <v>7411</v>
      </c>
      <c r="X41" s="50">
        <v>8796</v>
      </c>
      <c r="Y41" s="50">
        <v>14628</v>
      </c>
      <c r="Z41" s="50">
        <v>20957</v>
      </c>
      <c r="AA41" s="50">
        <v>117193</v>
      </c>
      <c r="AB41" s="50">
        <v>120215</v>
      </c>
      <c r="AC41" s="50">
        <v>124957</v>
      </c>
      <c r="AD41" s="50">
        <v>165330</v>
      </c>
      <c r="AE41" s="50">
        <v>5748</v>
      </c>
      <c r="AF41" s="50">
        <v>33525</v>
      </c>
      <c r="AG41" s="50">
        <v>38876</v>
      </c>
      <c r="AH41" s="50">
        <v>51802</v>
      </c>
      <c r="AI41" s="50">
        <v>1446</v>
      </c>
      <c r="AJ41" s="50">
        <v>7270</v>
      </c>
      <c r="AK41" s="50">
        <v>15004</v>
      </c>
    </row>
    <row r="42" spans="1:37" ht="25.5">
      <c r="A42" s="9" t="s">
        <v>742</v>
      </c>
      <c r="B42" s="197" t="s">
        <v>753</v>
      </c>
      <c r="C42" s="50"/>
      <c r="D42" s="50"/>
      <c r="E42" s="50"/>
      <c r="F42" s="50"/>
      <c r="G42" s="50"/>
      <c r="H42" s="50"/>
      <c r="I42" s="50"/>
      <c r="J42" s="50"/>
      <c r="K42" s="50"/>
      <c r="L42" s="50"/>
      <c r="M42" s="50"/>
      <c r="N42" s="50"/>
      <c r="O42" s="50"/>
      <c r="P42" s="50"/>
      <c r="Q42" s="50"/>
      <c r="R42" s="50"/>
      <c r="S42" s="50"/>
      <c r="T42" s="50"/>
      <c r="U42" s="50"/>
      <c r="V42" s="50"/>
      <c r="W42" s="50"/>
      <c r="X42" s="50"/>
      <c r="Y42" s="50"/>
      <c r="Z42" s="50"/>
      <c r="AA42" s="50">
        <v>1224</v>
      </c>
      <c r="AB42" s="50">
        <v>4099</v>
      </c>
      <c r="AC42" s="50">
        <v>5884</v>
      </c>
      <c r="AD42" s="50">
        <v>10908</v>
      </c>
      <c r="AE42" s="50">
        <v>1079</v>
      </c>
      <c r="AF42" s="50">
        <v>4307</v>
      </c>
      <c r="AG42" s="50">
        <v>7233</v>
      </c>
      <c r="AH42" s="50">
        <v>9662</v>
      </c>
      <c r="AI42" s="372">
        <v>3508</v>
      </c>
      <c r="AJ42" s="372">
        <v>5777</v>
      </c>
      <c r="AK42" s="372">
        <v>7811</v>
      </c>
    </row>
    <row r="43" spans="1:37">
      <c r="A43" s="9" t="s">
        <v>116</v>
      </c>
      <c r="B43" s="204" t="s">
        <v>117</v>
      </c>
      <c r="C43" s="24">
        <v>1711</v>
      </c>
      <c r="D43" s="24">
        <v>3975</v>
      </c>
      <c r="E43" s="24">
        <v>6434</v>
      </c>
      <c r="F43" s="24">
        <v>8163</v>
      </c>
      <c r="G43" s="24">
        <v>1163</v>
      </c>
      <c r="H43" s="24">
        <v>2618</v>
      </c>
      <c r="I43" s="24">
        <v>3833</v>
      </c>
      <c r="J43" s="24">
        <v>5979</v>
      </c>
      <c r="K43" s="24">
        <v>1370</v>
      </c>
      <c r="L43" s="24">
        <v>11909</v>
      </c>
      <c r="M43" s="24">
        <v>4896</v>
      </c>
      <c r="N43" s="24">
        <v>18455</v>
      </c>
      <c r="O43" s="24">
        <v>3113</v>
      </c>
      <c r="P43" s="24">
        <v>6962</v>
      </c>
      <c r="Q43" s="24">
        <v>10991</v>
      </c>
      <c r="R43" s="24">
        <v>4102</v>
      </c>
      <c r="S43" s="24">
        <v>1580</v>
      </c>
      <c r="T43" s="24">
        <v>7110</v>
      </c>
      <c r="U43" s="24">
        <v>9169</v>
      </c>
      <c r="V43" s="24">
        <v>15064</v>
      </c>
      <c r="W43" s="24">
        <v>6122</v>
      </c>
      <c r="X43" s="24">
        <v>10521</v>
      </c>
      <c r="Y43" s="24">
        <v>18635</v>
      </c>
      <c r="Z43" s="24">
        <v>32994</v>
      </c>
      <c r="AA43" s="24">
        <v>3237.6990000000001</v>
      </c>
      <c r="AB43" s="24">
        <v>4472</v>
      </c>
      <c r="AC43" s="24">
        <v>6544</v>
      </c>
      <c r="AD43" s="24">
        <v>7777</v>
      </c>
      <c r="AE43" s="24">
        <v>2829</v>
      </c>
      <c r="AF43" s="24">
        <v>7236</v>
      </c>
      <c r="AG43" s="24">
        <v>11500</v>
      </c>
      <c r="AH43" s="24">
        <v>14576</v>
      </c>
      <c r="AI43" s="24">
        <v>1467.14698</v>
      </c>
      <c r="AJ43" s="112">
        <v>871</v>
      </c>
      <c r="AK43" s="112">
        <v>448</v>
      </c>
    </row>
    <row r="44" spans="1:37" ht="25.5">
      <c r="A44" s="9" t="s">
        <v>364</v>
      </c>
      <c r="B44" s="197" t="s">
        <v>118</v>
      </c>
      <c r="C44" s="24">
        <v>85</v>
      </c>
      <c r="D44" s="24">
        <v>749</v>
      </c>
      <c r="E44" s="24">
        <v>1897</v>
      </c>
      <c r="F44" s="24">
        <v>5669</v>
      </c>
      <c r="G44" s="24">
        <v>30</v>
      </c>
      <c r="H44" s="24">
        <v>172</v>
      </c>
      <c r="I44" s="24">
        <v>2169</v>
      </c>
      <c r="J44" s="24">
        <v>5256</v>
      </c>
      <c r="K44" s="24">
        <v>2556</v>
      </c>
      <c r="L44" s="24">
        <v>3459</v>
      </c>
      <c r="M44" s="24">
        <v>3190</v>
      </c>
      <c r="N44" s="24">
        <v>15757</v>
      </c>
      <c r="O44" s="24">
        <v>557</v>
      </c>
      <c r="P44" s="24">
        <v>1179</v>
      </c>
      <c r="Q44" s="24">
        <v>1665</v>
      </c>
      <c r="R44" s="24">
        <v>10923</v>
      </c>
      <c r="S44" s="24">
        <v>159</v>
      </c>
      <c r="T44" s="24">
        <v>350</v>
      </c>
      <c r="U44" s="24">
        <v>469</v>
      </c>
      <c r="V44" s="24">
        <v>2173</v>
      </c>
      <c r="W44" s="24">
        <v>980</v>
      </c>
      <c r="X44" s="24">
        <v>9862</v>
      </c>
      <c r="Y44" s="24">
        <v>11536</v>
      </c>
      <c r="Z44" s="24">
        <v>12336</v>
      </c>
      <c r="AA44" s="24">
        <v>6</v>
      </c>
      <c r="AB44" s="24">
        <v>20676</v>
      </c>
      <c r="AC44" s="24">
        <v>38070.6</v>
      </c>
      <c r="AD44" s="24">
        <v>51628</v>
      </c>
      <c r="AE44" s="24">
        <v>9794</v>
      </c>
      <c r="AF44" s="24">
        <v>21055</v>
      </c>
      <c r="AG44" s="24">
        <v>26116</v>
      </c>
      <c r="AH44" s="24">
        <v>43043</v>
      </c>
      <c r="AI44" s="24">
        <v>33448</v>
      </c>
      <c r="AJ44" s="112">
        <v>36360</v>
      </c>
      <c r="AK44" s="112">
        <v>49028</v>
      </c>
    </row>
    <row r="45" spans="1:37">
      <c r="A45" s="9" t="s">
        <v>119</v>
      </c>
      <c r="B45" s="197" t="s">
        <v>120</v>
      </c>
      <c r="C45" s="24">
        <v>674</v>
      </c>
      <c r="D45" s="24">
        <v>1383</v>
      </c>
      <c r="E45" s="24">
        <v>1965</v>
      </c>
      <c r="F45" s="24">
        <v>2624</v>
      </c>
      <c r="G45" s="24">
        <v>776</v>
      </c>
      <c r="H45" s="24">
        <v>1811</v>
      </c>
      <c r="I45" s="24">
        <v>3355</v>
      </c>
      <c r="J45" s="24">
        <v>4921</v>
      </c>
      <c r="K45" s="24">
        <v>1475</v>
      </c>
      <c r="L45" s="24">
        <v>3323</v>
      </c>
      <c r="M45" s="24">
        <v>5731</v>
      </c>
      <c r="N45" s="24">
        <v>7820</v>
      </c>
      <c r="O45" s="24">
        <v>3446</v>
      </c>
      <c r="P45" s="24">
        <v>5890</v>
      </c>
      <c r="Q45" s="24">
        <v>8980</v>
      </c>
      <c r="R45" s="24">
        <v>16710</v>
      </c>
      <c r="S45" s="24">
        <v>4804</v>
      </c>
      <c r="T45" s="24">
        <v>8971</v>
      </c>
      <c r="U45" s="24">
        <v>12208</v>
      </c>
      <c r="V45" s="24">
        <v>16466</v>
      </c>
      <c r="W45" s="24">
        <v>2698</v>
      </c>
      <c r="X45" s="24">
        <v>7815</v>
      </c>
      <c r="Y45" s="24">
        <v>12658</v>
      </c>
      <c r="Z45" s="24">
        <v>18512</v>
      </c>
      <c r="AA45" s="24">
        <v>5324</v>
      </c>
      <c r="AB45" s="24">
        <v>11698</v>
      </c>
      <c r="AC45" s="24">
        <v>17971</v>
      </c>
      <c r="AD45" s="24">
        <v>25206</v>
      </c>
      <c r="AE45" s="24">
        <v>5983</v>
      </c>
      <c r="AF45" s="24">
        <v>11594</v>
      </c>
      <c r="AG45" s="24">
        <v>16481</v>
      </c>
      <c r="AH45" s="24">
        <v>25595</v>
      </c>
      <c r="AI45" s="24">
        <v>5017</v>
      </c>
      <c r="AJ45" s="112">
        <v>9321</v>
      </c>
      <c r="AK45" s="112">
        <v>14626</v>
      </c>
    </row>
    <row r="46" spans="1:37">
      <c r="A46" s="9" t="s">
        <v>479</v>
      </c>
      <c r="B46" s="197" t="s">
        <v>480</v>
      </c>
      <c r="C46" s="50">
        <v>1071</v>
      </c>
      <c r="D46" s="50">
        <v>3114</v>
      </c>
      <c r="E46" s="50">
        <v>4385</v>
      </c>
      <c r="F46" s="50">
        <v>5502</v>
      </c>
      <c r="G46" s="50">
        <v>2712</v>
      </c>
      <c r="H46" s="50">
        <v>3273</v>
      </c>
      <c r="I46" s="50">
        <v>9237</v>
      </c>
      <c r="J46" s="50">
        <v>10009</v>
      </c>
      <c r="K46" s="50">
        <v>3326</v>
      </c>
      <c r="L46" s="50">
        <v>24927</v>
      </c>
      <c r="M46" s="50">
        <v>28920</v>
      </c>
      <c r="N46" s="50">
        <v>28636</v>
      </c>
      <c r="O46" s="50">
        <v>1825</v>
      </c>
      <c r="P46" s="50">
        <v>2026</v>
      </c>
      <c r="Q46" s="50">
        <v>2520</v>
      </c>
      <c r="R46" s="50">
        <v>2520</v>
      </c>
      <c r="S46" s="50">
        <v>12548</v>
      </c>
      <c r="T46" s="50">
        <v>12578</v>
      </c>
      <c r="U46" s="50">
        <v>13061</v>
      </c>
      <c r="V46" s="50">
        <v>13192</v>
      </c>
      <c r="W46" s="50">
        <v>958</v>
      </c>
      <c r="X46" s="50">
        <v>408</v>
      </c>
      <c r="Y46" s="50">
        <v>2551</v>
      </c>
      <c r="Z46" s="50">
        <v>2644</v>
      </c>
      <c r="AA46" s="50">
        <v>689</v>
      </c>
      <c r="AB46" s="50">
        <v>870</v>
      </c>
      <c r="AC46" s="50">
        <v>928</v>
      </c>
      <c r="AD46" s="50">
        <v>1027</v>
      </c>
      <c r="AE46" s="50">
        <v>101</v>
      </c>
      <c r="AF46" s="50">
        <v>175</v>
      </c>
      <c r="AG46" s="50">
        <v>261</v>
      </c>
      <c r="AH46" s="50">
        <v>465</v>
      </c>
      <c r="AI46" s="50">
        <v>104</v>
      </c>
      <c r="AJ46" s="135">
        <v>223</v>
      </c>
      <c r="AK46" s="135">
        <v>357</v>
      </c>
    </row>
    <row r="47" spans="1:37">
      <c r="A47" s="22" t="s">
        <v>121</v>
      </c>
      <c r="B47" s="197" t="s">
        <v>122</v>
      </c>
      <c r="C47" s="24"/>
      <c r="D47" s="24"/>
      <c r="E47" s="24"/>
      <c r="F47" s="24"/>
      <c r="G47" s="24"/>
      <c r="H47" s="24">
        <v>3073</v>
      </c>
      <c r="I47" s="24">
        <v>8325</v>
      </c>
      <c r="J47" s="24">
        <v>13452</v>
      </c>
      <c r="K47" s="24">
        <v>7065</v>
      </c>
      <c r="L47" s="24">
        <v>12372</v>
      </c>
      <c r="M47" s="24">
        <v>18409</v>
      </c>
      <c r="N47" s="24">
        <v>22889</v>
      </c>
      <c r="O47" s="24">
        <v>6067</v>
      </c>
      <c r="P47" s="24">
        <v>13887</v>
      </c>
      <c r="Q47" s="24">
        <v>20946</v>
      </c>
      <c r="R47" s="24">
        <v>26520</v>
      </c>
      <c r="S47" s="24">
        <v>8134</v>
      </c>
      <c r="T47" s="24">
        <v>14973</v>
      </c>
      <c r="U47" s="112">
        <v>21265</v>
      </c>
      <c r="V47" s="112">
        <v>26626</v>
      </c>
      <c r="W47" s="112">
        <v>3434</v>
      </c>
      <c r="X47" s="112">
        <v>4754</v>
      </c>
      <c r="Y47" s="112">
        <v>8600</v>
      </c>
      <c r="Z47" s="112">
        <v>9155</v>
      </c>
      <c r="AA47" s="112">
        <v>10274.959999999999</v>
      </c>
      <c r="AB47" s="112">
        <v>14261</v>
      </c>
      <c r="AC47" s="112">
        <v>22717</v>
      </c>
      <c r="AD47" s="112">
        <v>30633</v>
      </c>
      <c r="AE47" s="112">
        <v>10108</v>
      </c>
      <c r="AF47" s="112">
        <v>17342</v>
      </c>
      <c r="AG47" s="112">
        <v>31243</v>
      </c>
      <c r="AH47" s="112">
        <v>43405</v>
      </c>
      <c r="AI47" s="112">
        <v>19380</v>
      </c>
      <c r="AJ47" s="112">
        <v>31647</v>
      </c>
      <c r="AK47" s="112">
        <v>42819</v>
      </c>
    </row>
    <row r="48" spans="1:37">
      <c r="A48" s="9" t="s">
        <v>743</v>
      </c>
      <c r="B48" s="197" t="s">
        <v>751</v>
      </c>
      <c r="C48" s="24">
        <v>2091</v>
      </c>
      <c r="D48" s="24">
        <v>7169</v>
      </c>
      <c r="E48" s="24">
        <v>10351</v>
      </c>
      <c r="F48" s="24">
        <v>12919</v>
      </c>
      <c r="G48" s="24">
        <v>1489</v>
      </c>
      <c r="H48" s="24">
        <v>5012</v>
      </c>
      <c r="I48" s="24">
        <v>9992</v>
      </c>
      <c r="J48" s="24">
        <v>19242</v>
      </c>
      <c r="K48" s="24">
        <v>13798</v>
      </c>
      <c r="L48" s="24">
        <v>24635</v>
      </c>
      <c r="M48" s="24">
        <v>36750</v>
      </c>
      <c r="N48" s="24">
        <v>27557</v>
      </c>
      <c r="O48" s="24">
        <v>8426</v>
      </c>
      <c r="P48" s="24">
        <v>26368</v>
      </c>
      <c r="Q48" s="24">
        <v>33510</v>
      </c>
      <c r="R48" s="24">
        <v>45424</v>
      </c>
      <c r="S48" s="24">
        <v>9082</v>
      </c>
      <c r="T48" s="24">
        <v>5556</v>
      </c>
      <c r="U48" s="112">
        <v>5836</v>
      </c>
      <c r="V48" s="112">
        <v>8813</v>
      </c>
      <c r="W48" s="112">
        <v>15616</v>
      </c>
      <c r="X48" s="112">
        <v>66695</v>
      </c>
      <c r="Y48" s="112">
        <v>70939</v>
      </c>
      <c r="Z48" s="112">
        <v>86107</v>
      </c>
      <c r="AA48" s="112">
        <v>8146</v>
      </c>
      <c r="AB48" s="112">
        <v>19176.099999999995</v>
      </c>
      <c r="AC48" s="112">
        <v>21751.3</v>
      </c>
      <c r="AD48" s="112">
        <v>31077.3</v>
      </c>
      <c r="AE48" s="112">
        <v>16042.3</v>
      </c>
      <c r="AF48" s="112">
        <v>14440.3</v>
      </c>
      <c r="AG48" s="112">
        <v>2107</v>
      </c>
      <c r="AH48" s="112">
        <v>41147</v>
      </c>
      <c r="AI48" s="373">
        <v>9297.0549099999989</v>
      </c>
      <c r="AJ48" s="372">
        <v>20373</v>
      </c>
      <c r="AK48" s="372">
        <v>32039</v>
      </c>
    </row>
    <row r="49" spans="1:37" ht="15" thickBot="1">
      <c r="A49" s="9" t="s">
        <v>525</v>
      </c>
      <c r="B49" s="197" t="s">
        <v>526</v>
      </c>
      <c r="C49" s="75"/>
      <c r="D49" s="75"/>
      <c r="E49" s="75"/>
      <c r="F49" s="75"/>
      <c r="G49" s="75"/>
      <c r="H49" s="75"/>
      <c r="I49" s="75"/>
      <c r="J49" s="75"/>
      <c r="K49" s="75"/>
      <c r="L49" s="75"/>
      <c r="M49" s="75"/>
      <c r="N49" s="75"/>
      <c r="O49" s="75"/>
      <c r="P49" s="75"/>
      <c r="Q49" s="75"/>
      <c r="R49" s="75"/>
      <c r="S49" s="75"/>
      <c r="T49" s="75"/>
      <c r="U49" s="132"/>
      <c r="V49" s="132">
        <v>291706</v>
      </c>
      <c r="W49" s="132"/>
      <c r="X49" s="132"/>
      <c r="Y49" s="132"/>
      <c r="Z49" s="132"/>
      <c r="AA49" s="132"/>
      <c r="AB49" s="132"/>
      <c r="AC49" s="132"/>
      <c r="AD49" s="132"/>
      <c r="AE49" s="132"/>
      <c r="AF49" s="132"/>
      <c r="AG49" s="132"/>
      <c r="AH49" s="132"/>
      <c r="AI49" s="132"/>
      <c r="AJ49" s="132"/>
      <c r="AK49" s="132"/>
    </row>
    <row r="50" spans="1:37" ht="15" thickTop="1">
      <c r="A50" s="151" t="s">
        <v>123</v>
      </c>
      <c r="B50" s="199" t="s">
        <v>124</v>
      </c>
      <c r="C50" s="166">
        <v>5632</v>
      </c>
      <c r="D50" s="166">
        <v>16390</v>
      </c>
      <c r="E50" s="166">
        <v>28169</v>
      </c>
      <c r="F50" s="166">
        <v>37937</v>
      </c>
      <c r="G50" s="166">
        <v>6357</v>
      </c>
      <c r="H50" s="166">
        <v>16915</v>
      </c>
      <c r="I50" s="166">
        <v>38317</v>
      </c>
      <c r="J50" s="166">
        <v>60811</v>
      </c>
      <c r="K50" s="166">
        <v>31073</v>
      </c>
      <c r="L50" s="166">
        <v>83780</v>
      </c>
      <c r="M50" s="166">
        <v>105410</v>
      </c>
      <c r="N50" s="166">
        <v>130324</v>
      </c>
      <c r="O50" s="166">
        <v>23797</v>
      </c>
      <c r="P50" s="166">
        <v>65716</v>
      </c>
      <c r="Q50" s="166">
        <v>102319</v>
      </c>
      <c r="R50" s="166">
        <v>131282</v>
      </c>
      <c r="S50" s="166">
        <v>38683</v>
      </c>
      <c r="T50" s="166">
        <v>52673</v>
      </c>
      <c r="U50" s="166">
        <v>68441</v>
      </c>
      <c r="V50" s="166">
        <v>387778</v>
      </c>
      <c r="W50" s="166">
        <v>37219</v>
      </c>
      <c r="X50" s="166">
        <v>108851</v>
      </c>
      <c r="Y50" s="166">
        <v>139547</v>
      </c>
      <c r="Z50" s="166">
        <v>182705</v>
      </c>
      <c r="AA50" s="166">
        <v>146094.73499999999</v>
      </c>
      <c r="AB50" s="166">
        <v>195467.1</v>
      </c>
      <c r="AC50" s="166">
        <v>238822.9</v>
      </c>
      <c r="AD50" s="166">
        <v>323586.3</v>
      </c>
      <c r="AE50" s="166">
        <v>51684</v>
      </c>
      <c r="AF50" s="166">
        <v>109674.3</v>
      </c>
      <c r="AG50" s="166">
        <v>133817</v>
      </c>
      <c r="AH50" s="166">
        <v>229695</v>
      </c>
      <c r="AI50" s="166">
        <v>73667.201889999997</v>
      </c>
      <c r="AJ50" s="166">
        <v>111842</v>
      </c>
      <c r="AK50" s="166">
        <v>162132</v>
      </c>
    </row>
    <row r="51" spans="1:37">
      <c r="B51" s="41"/>
      <c r="C51" s="24"/>
      <c r="D51" s="24"/>
      <c r="E51" s="24"/>
      <c r="F51" s="24"/>
      <c r="G51" s="24"/>
      <c r="H51" s="24"/>
      <c r="I51" s="24"/>
      <c r="J51" s="24"/>
      <c r="K51" s="24"/>
      <c r="L51" s="24"/>
      <c r="M51" s="24"/>
      <c r="N51" s="24"/>
      <c r="O51" s="24"/>
      <c r="P51" s="24"/>
      <c r="Q51" s="24"/>
      <c r="R51" s="24"/>
      <c r="S51" s="24"/>
      <c r="T51" s="24"/>
      <c r="U51" s="112"/>
      <c r="V51" s="112"/>
      <c r="W51" s="112"/>
      <c r="X51" s="112"/>
      <c r="Y51" s="112"/>
      <c r="Z51" s="112"/>
      <c r="AA51" s="112"/>
      <c r="AB51" s="112"/>
      <c r="AC51" s="112"/>
      <c r="AD51" s="112"/>
      <c r="AE51" s="112"/>
      <c r="AF51" s="112"/>
      <c r="AG51" s="112"/>
      <c r="AH51" s="112"/>
      <c r="AI51" s="112"/>
      <c r="AJ51" s="112"/>
      <c r="AK51" s="112"/>
    </row>
    <row r="52" spans="1:37">
      <c r="B52" s="41"/>
      <c r="C52" s="24"/>
      <c r="D52" s="24"/>
      <c r="E52" s="24"/>
      <c r="F52" s="24"/>
      <c r="G52" s="24"/>
      <c r="H52" s="24"/>
      <c r="I52" s="24"/>
      <c r="J52" s="24"/>
      <c r="K52" s="24"/>
      <c r="L52" s="24"/>
      <c r="M52" s="24"/>
      <c r="N52" s="24"/>
      <c r="O52" s="24"/>
      <c r="P52" s="24"/>
      <c r="Q52" s="24"/>
      <c r="R52" s="24"/>
      <c r="S52" s="24"/>
      <c r="T52" s="24"/>
      <c r="U52" s="112"/>
      <c r="V52" s="112"/>
      <c r="W52" s="112"/>
      <c r="X52" s="112"/>
      <c r="Y52" s="112"/>
      <c r="Z52" s="112"/>
      <c r="AA52" s="112"/>
      <c r="AB52" s="112"/>
      <c r="AC52" s="112"/>
      <c r="AD52" s="112"/>
      <c r="AE52" s="112"/>
      <c r="AF52" s="112"/>
      <c r="AG52" s="112"/>
      <c r="AH52" s="112"/>
      <c r="AI52" s="112"/>
      <c r="AJ52" s="112"/>
      <c r="AK52" s="112"/>
    </row>
    <row r="53" spans="1:37">
      <c r="A53" s="13" t="s">
        <v>53</v>
      </c>
      <c r="B53" s="13" t="s">
        <v>54</v>
      </c>
      <c r="C53" s="51"/>
      <c r="D53" s="51"/>
      <c r="E53" s="51"/>
      <c r="F53" s="51"/>
      <c r="G53" s="51"/>
      <c r="H53" s="51"/>
      <c r="I53" s="51"/>
      <c r="J53" s="51"/>
      <c r="K53" s="51"/>
      <c r="L53" s="51"/>
      <c r="M53" s="51"/>
      <c r="N53" s="51"/>
      <c r="O53" s="51"/>
      <c r="P53" s="51"/>
      <c r="Q53" s="51"/>
      <c r="R53" s="51"/>
      <c r="S53" s="51"/>
      <c r="T53" s="51"/>
      <c r="U53" s="134"/>
      <c r="V53" s="134"/>
      <c r="W53" s="134"/>
      <c r="X53" s="134"/>
      <c r="Y53" s="134"/>
      <c r="Z53" s="134"/>
      <c r="AA53" s="134"/>
      <c r="AB53" s="134"/>
      <c r="AC53" s="134"/>
      <c r="AD53" s="134"/>
      <c r="AE53" s="134"/>
      <c r="AF53" s="134"/>
      <c r="AG53" s="134"/>
      <c r="AH53" s="134"/>
      <c r="AI53" s="134"/>
      <c r="AJ53" s="134"/>
      <c r="AK53" s="134"/>
    </row>
    <row r="54" spans="1:37" ht="30.6" customHeight="1">
      <c r="A54" s="230" t="s">
        <v>32</v>
      </c>
      <c r="B54" s="230" t="s">
        <v>33</v>
      </c>
      <c r="C54" s="195" t="s">
        <v>378</v>
      </c>
      <c r="D54" s="195" t="s">
        <v>377</v>
      </c>
      <c r="E54" s="195" t="s">
        <v>376</v>
      </c>
      <c r="F54" s="195" t="s">
        <v>375</v>
      </c>
      <c r="G54" s="195" t="s">
        <v>374</v>
      </c>
      <c r="H54" s="195" t="s">
        <v>373</v>
      </c>
      <c r="I54" s="195" t="s">
        <v>372</v>
      </c>
      <c r="J54" s="195" t="s">
        <v>379</v>
      </c>
      <c r="K54" s="195" t="s">
        <v>383</v>
      </c>
      <c r="L54" s="195" t="s">
        <v>398</v>
      </c>
      <c r="M54" s="195" t="s">
        <v>408</v>
      </c>
      <c r="N54" s="195" t="s">
        <v>415</v>
      </c>
      <c r="O54" s="195" t="s">
        <v>417</v>
      </c>
      <c r="P54" s="195" t="s">
        <v>419</v>
      </c>
      <c r="Q54" s="195" t="s">
        <v>423</v>
      </c>
      <c r="R54" s="195" t="s">
        <v>427</v>
      </c>
      <c r="S54" s="195" t="s">
        <v>429</v>
      </c>
      <c r="T54" s="195" t="s">
        <v>448</v>
      </c>
      <c r="U54" s="195" t="s">
        <v>478</v>
      </c>
      <c r="V54" s="195" t="s">
        <v>520</v>
      </c>
      <c r="W54" s="195" t="s">
        <v>538</v>
      </c>
      <c r="X54" s="195" t="s">
        <v>550</v>
      </c>
      <c r="Y54" s="195" t="s">
        <v>565</v>
      </c>
      <c r="Z54" s="195" t="s">
        <v>566</v>
      </c>
      <c r="AA54" s="195" t="s">
        <v>578</v>
      </c>
      <c r="AB54" s="195" t="s">
        <v>583</v>
      </c>
      <c r="AC54" s="195" t="s">
        <v>586</v>
      </c>
      <c r="AD54" s="195" t="s">
        <v>662</v>
      </c>
      <c r="AE54" s="195" t="s">
        <v>673</v>
      </c>
      <c r="AF54" s="195" t="s">
        <v>684</v>
      </c>
      <c r="AG54" s="195" t="s">
        <v>686</v>
      </c>
      <c r="AH54" s="195" t="s">
        <v>694</v>
      </c>
      <c r="AI54" s="195" t="s">
        <v>695</v>
      </c>
      <c r="AJ54" s="195" t="s">
        <v>730</v>
      </c>
      <c r="AK54" s="195" t="s">
        <v>738</v>
      </c>
    </row>
    <row r="55" spans="1:37" ht="25.5">
      <c r="A55" s="9" t="s">
        <v>114</v>
      </c>
      <c r="B55" s="197" t="s">
        <v>115</v>
      </c>
      <c r="C55" s="50"/>
      <c r="D55" s="50"/>
      <c r="E55" s="50">
        <v>3137</v>
      </c>
      <c r="F55" s="50">
        <v>-77</v>
      </c>
      <c r="G55" s="50">
        <v>187</v>
      </c>
      <c r="H55" s="50">
        <v>769</v>
      </c>
      <c r="I55" s="50">
        <v>450</v>
      </c>
      <c r="J55" s="50">
        <v>546</v>
      </c>
      <c r="K55" s="50">
        <v>1483</v>
      </c>
      <c r="L55" s="50">
        <v>1672</v>
      </c>
      <c r="M55" s="50">
        <v>4359</v>
      </c>
      <c r="N55" s="50">
        <v>1696</v>
      </c>
      <c r="O55" s="50">
        <v>363</v>
      </c>
      <c r="P55" s="50">
        <v>9041</v>
      </c>
      <c r="Q55" s="50">
        <v>14303</v>
      </c>
      <c r="R55" s="50">
        <v>1376</v>
      </c>
      <c r="S55" s="50">
        <v>2376</v>
      </c>
      <c r="T55" s="50">
        <v>759</v>
      </c>
      <c r="U55" s="135">
        <v>3298</v>
      </c>
      <c r="V55" s="135">
        <v>7305</v>
      </c>
      <c r="W55" s="135">
        <v>7411</v>
      </c>
      <c r="X55" s="135">
        <v>1385</v>
      </c>
      <c r="Y55" s="135">
        <v>5832</v>
      </c>
      <c r="Z55" s="135">
        <v>6329</v>
      </c>
      <c r="AA55" s="135">
        <v>117193</v>
      </c>
      <c r="AB55" s="135">
        <v>3022</v>
      </c>
      <c r="AC55" s="135">
        <v>4742</v>
      </c>
      <c r="AD55" s="135">
        <v>40373</v>
      </c>
      <c r="AE55" s="135">
        <v>5748</v>
      </c>
      <c r="AF55" s="135">
        <v>27777</v>
      </c>
      <c r="AG55" s="135">
        <v>5351</v>
      </c>
      <c r="AH55" s="135">
        <v>12926</v>
      </c>
      <c r="AI55" s="135">
        <v>1446</v>
      </c>
      <c r="AJ55" s="135">
        <v>5824</v>
      </c>
      <c r="AK55" s="135">
        <v>7734</v>
      </c>
    </row>
    <row r="56" spans="1:37" ht="25.5">
      <c r="A56" s="9" t="s">
        <v>742</v>
      </c>
      <c r="B56" s="197" t="s">
        <v>753</v>
      </c>
      <c r="C56" s="50"/>
      <c r="D56" s="50"/>
      <c r="E56" s="50"/>
      <c r="F56" s="50"/>
      <c r="G56" s="50"/>
      <c r="H56" s="50"/>
      <c r="I56" s="50"/>
      <c r="J56" s="50"/>
      <c r="K56" s="50"/>
      <c r="L56" s="50"/>
      <c r="M56" s="50"/>
      <c r="N56" s="50"/>
      <c r="O56" s="50"/>
      <c r="P56" s="50"/>
      <c r="Q56" s="50"/>
      <c r="R56" s="50"/>
      <c r="S56" s="50"/>
      <c r="T56" s="50"/>
      <c r="U56" s="135"/>
      <c r="V56" s="135"/>
      <c r="W56" s="135"/>
      <c r="X56" s="135"/>
      <c r="Y56" s="135"/>
      <c r="Z56" s="135"/>
      <c r="AA56" s="135">
        <v>1224</v>
      </c>
      <c r="AB56" s="135">
        <v>2875</v>
      </c>
      <c r="AC56" s="135">
        <v>1785</v>
      </c>
      <c r="AD56" s="135">
        <v>5024</v>
      </c>
      <c r="AE56" s="135">
        <v>1079</v>
      </c>
      <c r="AF56" s="135">
        <v>3228</v>
      </c>
      <c r="AG56" s="135">
        <v>2926</v>
      </c>
      <c r="AH56" s="135">
        <v>2429</v>
      </c>
      <c r="AI56" s="372">
        <v>3508</v>
      </c>
      <c r="AJ56" s="372">
        <v>2269</v>
      </c>
      <c r="AK56" s="372">
        <v>2034</v>
      </c>
    </row>
    <row r="57" spans="1:37">
      <c r="A57" s="9" t="s">
        <v>116</v>
      </c>
      <c r="B57" s="204" t="s">
        <v>117</v>
      </c>
      <c r="C57" s="24">
        <v>1711</v>
      </c>
      <c r="D57" s="24">
        <v>2264</v>
      </c>
      <c r="E57" s="24">
        <v>2459</v>
      </c>
      <c r="F57" s="24">
        <v>1729</v>
      </c>
      <c r="G57" s="24">
        <v>1163</v>
      </c>
      <c r="H57" s="24">
        <v>1455</v>
      </c>
      <c r="I57" s="24">
        <v>1215</v>
      </c>
      <c r="J57" s="24">
        <v>2146</v>
      </c>
      <c r="K57" s="24">
        <v>1370</v>
      </c>
      <c r="L57" s="24">
        <v>10539</v>
      </c>
      <c r="M57" s="24">
        <v>-7013</v>
      </c>
      <c r="N57" s="24">
        <v>13559</v>
      </c>
      <c r="O57" s="24">
        <v>3113</v>
      </c>
      <c r="P57" s="24">
        <v>3849</v>
      </c>
      <c r="Q57" s="24">
        <v>4029</v>
      </c>
      <c r="R57" s="24">
        <v>-6889</v>
      </c>
      <c r="S57" s="24">
        <v>1580</v>
      </c>
      <c r="T57" s="24">
        <v>5530</v>
      </c>
      <c r="U57" s="112">
        <v>2059</v>
      </c>
      <c r="V57" s="112">
        <v>5895</v>
      </c>
      <c r="W57" s="112">
        <v>6122</v>
      </c>
      <c r="X57" s="112">
        <v>4399</v>
      </c>
      <c r="Y57" s="112">
        <v>8114</v>
      </c>
      <c r="Z57" s="112">
        <v>14359</v>
      </c>
      <c r="AA57" s="112">
        <v>3237.6990000000001</v>
      </c>
      <c r="AB57" s="112">
        <v>1234.3009999999999</v>
      </c>
      <c r="AC57" s="112">
        <v>2072</v>
      </c>
      <c r="AD57" s="112">
        <v>1233</v>
      </c>
      <c r="AE57" s="112">
        <v>2829</v>
      </c>
      <c r="AF57" s="112">
        <v>4407</v>
      </c>
      <c r="AG57" s="112">
        <v>4264</v>
      </c>
      <c r="AH57" s="112">
        <v>3076</v>
      </c>
      <c r="AI57" s="112">
        <v>1467.14698</v>
      </c>
      <c r="AJ57" s="112">
        <v>-596.14697999999999</v>
      </c>
      <c r="AK57" s="112">
        <v>-423</v>
      </c>
    </row>
    <row r="58" spans="1:37" ht="25.5">
      <c r="A58" s="9" t="s">
        <v>364</v>
      </c>
      <c r="B58" s="197" t="s">
        <v>118</v>
      </c>
      <c r="C58" s="24">
        <v>85</v>
      </c>
      <c r="D58" s="24">
        <v>664</v>
      </c>
      <c r="E58" s="24">
        <v>1148</v>
      </c>
      <c r="F58" s="24">
        <v>3772</v>
      </c>
      <c r="G58" s="24">
        <v>30</v>
      </c>
      <c r="H58" s="24">
        <v>142</v>
      </c>
      <c r="I58" s="24">
        <v>1997</v>
      </c>
      <c r="J58" s="24">
        <v>3087</v>
      </c>
      <c r="K58" s="24">
        <v>2556</v>
      </c>
      <c r="L58" s="24">
        <v>903</v>
      </c>
      <c r="M58" s="24">
        <v>-269</v>
      </c>
      <c r="N58" s="24">
        <v>12567</v>
      </c>
      <c r="O58" s="24">
        <v>557</v>
      </c>
      <c r="P58" s="24">
        <v>622</v>
      </c>
      <c r="Q58" s="24">
        <v>486</v>
      </c>
      <c r="R58" s="24">
        <v>9258</v>
      </c>
      <c r="S58" s="24">
        <v>159</v>
      </c>
      <c r="T58" s="24">
        <v>191</v>
      </c>
      <c r="U58" s="112">
        <v>119</v>
      </c>
      <c r="V58" s="112">
        <v>1704</v>
      </c>
      <c r="W58" s="112">
        <v>980</v>
      </c>
      <c r="X58" s="112">
        <v>8882</v>
      </c>
      <c r="Y58" s="112">
        <v>1674</v>
      </c>
      <c r="Z58" s="112">
        <v>800</v>
      </c>
      <c r="AA58" s="112">
        <v>6</v>
      </c>
      <c r="AB58" s="112">
        <v>20670</v>
      </c>
      <c r="AC58" s="112">
        <v>17394.599999999999</v>
      </c>
      <c r="AD58" s="112">
        <v>13557.400000000001</v>
      </c>
      <c r="AE58" s="112">
        <v>9794</v>
      </c>
      <c r="AF58" s="112">
        <v>11261</v>
      </c>
      <c r="AG58" s="112">
        <v>5061</v>
      </c>
      <c r="AH58" s="112">
        <v>16927</v>
      </c>
      <c r="AI58" s="112">
        <v>33448</v>
      </c>
      <c r="AJ58" s="112">
        <v>2912</v>
      </c>
      <c r="AK58" s="112">
        <v>12668</v>
      </c>
    </row>
    <row r="59" spans="1:37">
      <c r="A59" s="9" t="s">
        <v>119</v>
      </c>
      <c r="B59" s="197" t="s">
        <v>120</v>
      </c>
      <c r="C59" s="24">
        <v>674</v>
      </c>
      <c r="D59" s="24">
        <v>709</v>
      </c>
      <c r="E59" s="24">
        <v>582</v>
      </c>
      <c r="F59" s="24">
        <v>659</v>
      </c>
      <c r="G59" s="24">
        <v>776</v>
      </c>
      <c r="H59" s="24">
        <v>1035</v>
      </c>
      <c r="I59" s="24">
        <v>1544</v>
      </c>
      <c r="J59" s="24">
        <v>1566</v>
      </c>
      <c r="K59" s="24">
        <v>1475</v>
      </c>
      <c r="L59" s="24">
        <v>1848</v>
      </c>
      <c r="M59" s="24">
        <v>2408</v>
      </c>
      <c r="N59" s="24">
        <v>2089</v>
      </c>
      <c r="O59" s="24">
        <v>3446</v>
      </c>
      <c r="P59" s="24">
        <v>2444</v>
      </c>
      <c r="Q59" s="24">
        <v>3090</v>
      </c>
      <c r="R59" s="24">
        <v>7730</v>
      </c>
      <c r="S59" s="24">
        <v>4804</v>
      </c>
      <c r="T59" s="24">
        <v>4167</v>
      </c>
      <c r="U59" s="112">
        <v>3237</v>
      </c>
      <c r="V59" s="112">
        <v>4258</v>
      </c>
      <c r="W59" s="112">
        <v>2698</v>
      </c>
      <c r="X59" s="112">
        <v>5117</v>
      </c>
      <c r="Y59" s="112">
        <v>4843</v>
      </c>
      <c r="Z59" s="112">
        <v>5854</v>
      </c>
      <c r="AA59" s="112">
        <v>5324</v>
      </c>
      <c r="AB59" s="112">
        <v>6374</v>
      </c>
      <c r="AC59" s="112">
        <v>6273</v>
      </c>
      <c r="AD59" s="112">
        <v>7235</v>
      </c>
      <c r="AE59" s="112">
        <v>5983</v>
      </c>
      <c r="AF59" s="112">
        <v>5611</v>
      </c>
      <c r="AG59" s="112">
        <v>4887</v>
      </c>
      <c r="AH59" s="112">
        <v>9114</v>
      </c>
      <c r="AI59" s="112">
        <v>5017</v>
      </c>
      <c r="AJ59" s="112">
        <v>4304</v>
      </c>
      <c r="AK59" s="112">
        <v>5305</v>
      </c>
    </row>
    <row r="60" spans="1:37">
      <c r="A60" s="9" t="s">
        <v>479</v>
      </c>
      <c r="B60" s="197" t="s">
        <v>480</v>
      </c>
      <c r="C60" s="50">
        <v>1071</v>
      </c>
      <c r="D60" s="50">
        <v>2043</v>
      </c>
      <c r="E60" s="50">
        <v>1271</v>
      </c>
      <c r="F60" s="50">
        <v>1117</v>
      </c>
      <c r="G60" s="50">
        <v>2712</v>
      </c>
      <c r="H60" s="50">
        <v>561</v>
      </c>
      <c r="I60" s="50">
        <v>5964</v>
      </c>
      <c r="J60" s="50">
        <v>772</v>
      </c>
      <c r="K60" s="50">
        <v>3326</v>
      </c>
      <c r="L60" s="50">
        <v>21601</v>
      </c>
      <c r="M60" s="50">
        <v>3993</v>
      </c>
      <c r="N60" s="50">
        <v>-284</v>
      </c>
      <c r="O60" s="50">
        <v>1825</v>
      </c>
      <c r="P60" s="50">
        <v>201</v>
      </c>
      <c r="Q60" s="50">
        <v>494</v>
      </c>
      <c r="R60" s="50"/>
      <c r="S60" s="50">
        <v>12548</v>
      </c>
      <c r="T60" s="50">
        <v>30</v>
      </c>
      <c r="U60" s="135">
        <v>483</v>
      </c>
      <c r="V60" s="135">
        <v>131</v>
      </c>
      <c r="W60" s="135">
        <v>958</v>
      </c>
      <c r="X60" s="135">
        <v>-550</v>
      </c>
      <c r="Y60" s="135">
        <v>2143</v>
      </c>
      <c r="Z60" s="135">
        <v>93</v>
      </c>
      <c r="AA60" s="135">
        <v>689</v>
      </c>
      <c r="AB60" s="135">
        <v>181</v>
      </c>
      <c r="AC60" s="135">
        <v>58</v>
      </c>
      <c r="AD60" s="135">
        <v>99</v>
      </c>
      <c r="AE60" s="135">
        <v>101</v>
      </c>
      <c r="AF60" s="135">
        <v>74</v>
      </c>
      <c r="AG60" s="135">
        <v>86</v>
      </c>
      <c r="AH60" s="135">
        <v>204</v>
      </c>
      <c r="AI60" s="135">
        <v>104</v>
      </c>
      <c r="AJ60" s="135">
        <v>119</v>
      </c>
      <c r="AK60" s="135">
        <v>134</v>
      </c>
    </row>
    <row r="61" spans="1:37">
      <c r="A61" s="22" t="s">
        <v>121</v>
      </c>
      <c r="B61" s="197" t="s">
        <v>122</v>
      </c>
      <c r="C61" s="24"/>
      <c r="D61" s="24"/>
      <c r="E61" s="24"/>
      <c r="F61" s="24"/>
      <c r="G61" s="24"/>
      <c r="H61" s="24">
        <v>3073</v>
      </c>
      <c r="I61" s="24">
        <v>5252</v>
      </c>
      <c r="J61" s="24">
        <v>5127</v>
      </c>
      <c r="K61" s="24">
        <v>7065</v>
      </c>
      <c r="L61" s="24">
        <v>5307</v>
      </c>
      <c r="M61" s="24">
        <v>6037</v>
      </c>
      <c r="N61" s="24">
        <v>4480</v>
      </c>
      <c r="O61" s="24">
        <v>6067</v>
      </c>
      <c r="P61" s="24">
        <v>7820</v>
      </c>
      <c r="Q61" s="24">
        <v>7059</v>
      </c>
      <c r="R61" s="24">
        <v>5574</v>
      </c>
      <c r="S61" s="24">
        <v>8134</v>
      </c>
      <c r="T61" s="24">
        <v>6839</v>
      </c>
      <c r="U61" s="112">
        <v>6292</v>
      </c>
      <c r="V61" s="112">
        <v>5361</v>
      </c>
      <c r="W61" s="112">
        <v>3434</v>
      </c>
      <c r="X61" s="112">
        <v>1320</v>
      </c>
      <c r="Y61" s="112">
        <v>3846</v>
      </c>
      <c r="Z61" s="112">
        <v>555</v>
      </c>
      <c r="AA61" s="112">
        <v>10274.959999999999</v>
      </c>
      <c r="AB61" s="112">
        <v>3986.0400000000009</v>
      </c>
      <c r="AC61" s="112">
        <v>8456</v>
      </c>
      <c r="AD61" s="112">
        <v>7916</v>
      </c>
      <c r="AE61" s="112">
        <v>10108</v>
      </c>
      <c r="AF61" s="112">
        <v>7234</v>
      </c>
      <c r="AG61" s="112">
        <v>13901</v>
      </c>
      <c r="AH61" s="112">
        <v>12162</v>
      </c>
      <c r="AI61" s="112">
        <v>19380</v>
      </c>
      <c r="AJ61" s="112">
        <v>12267</v>
      </c>
      <c r="AK61" s="112">
        <v>11172</v>
      </c>
    </row>
    <row r="62" spans="1:37">
      <c r="A62" s="9" t="s">
        <v>743</v>
      </c>
      <c r="B62" s="197" t="s">
        <v>751</v>
      </c>
      <c r="C62" s="24">
        <v>2091</v>
      </c>
      <c r="D62" s="24">
        <v>5078</v>
      </c>
      <c r="E62" s="24">
        <v>3182</v>
      </c>
      <c r="F62" s="24">
        <v>2568</v>
      </c>
      <c r="G62" s="24">
        <v>1489</v>
      </c>
      <c r="H62" s="24">
        <v>3523</v>
      </c>
      <c r="I62" s="24">
        <v>4980</v>
      </c>
      <c r="J62" s="24">
        <v>9250</v>
      </c>
      <c r="K62" s="24">
        <v>13798</v>
      </c>
      <c r="L62" s="24">
        <v>10837</v>
      </c>
      <c r="M62" s="24">
        <v>12115</v>
      </c>
      <c r="N62" s="24">
        <v>-9193</v>
      </c>
      <c r="O62" s="24">
        <v>8426</v>
      </c>
      <c r="P62" s="24">
        <v>17942</v>
      </c>
      <c r="Q62" s="24">
        <v>7142</v>
      </c>
      <c r="R62" s="24">
        <v>11914</v>
      </c>
      <c r="S62" s="24">
        <v>9082</v>
      </c>
      <c r="T62" s="24">
        <v>-3526</v>
      </c>
      <c r="U62" s="112">
        <v>280</v>
      </c>
      <c r="V62" s="112">
        <v>2977</v>
      </c>
      <c r="W62" s="99">
        <v>15616</v>
      </c>
      <c r="X62" s="112">
        <v>51079</v>
      </c>
      <c r="Y62" s="112">
        <v>4244</v>
      </c>
      <c r="Z62" s="112">
        <v>15168</v>
      </c>
      <c r="AA62" s="112">
        <v>8146</v>
      </c>
      <c r="AB62" s="112">
        <v>11030.099999999995</v>
      </c>
      <c r="AC62" s="112">
        <v>2575.2000000000044</v>
      </c>
      <c r="AD62" s="112">
        <v>9326</v>
      </c>
      <c r="AE62" s="112">
        <v>16042.3</v>
      </c>
      <c r="AF62" s="112">
        <v>-1602</v>
      </c>
      <c r="AG62" s="112">
        <v>-12333.3</v>
      </c>
      <c r="AH62" s="112">
        <v>39040</v>
      </c>
      <c r="AI62" s="373">
        <v>9297.0549099999989</v>
      </c>
      <c r="AJ62" s="372">
        <v>11075.945090000001</v>
      </c>
      <c r="AK62" s="372">
        <v>11666</v>
      </c>
    </row>
    <row r="63" spans="1:37" ht="15" thickBot="1">
      <c r="A63" s="9" t="s">
        <v>525</v>
      </c>
      <c r="B63" s="197" t="s">
        <v>526</v>
      </c>
      <c r="C63" s="75"/>
      <c r="D63" s="75"/>
      <c r="E63" s="75"/>
      <c r="F63" s="75"/>
      <c r="G63" s="75"/>
      <c r="H63" s="75"/>
      <c r="I63" s="75"/>
      <c r="J63" s="75"/>
      <c r="K63" s="75"/>
      <c r="L63" s="75"/>
      <c r="M63" s="75"/>
      <c r="N63" s="75"/>
      <c r="O63" s="75"/>
      <c r="P63" s="75"/>
      <c r="Q63" s="75"/>
      <c r="R63" s="75"/>
      <c r="S63" s="75"/>
      <c r="T63" s="75"/>
      <c r="U63" s="132"/>
      <c r="V63" s="132">
        <v>291706</v>
      </c>
      <c r="W63" s="136"/>
      <c r="X63" s="132"/>
      <c r="Y63" s="132"/>
      <c r="Z63" s="132"/>
      <c r="AA63" s="132"/>
      <c r="AB63" s="132"/>
      <c r="AC63" s="132"/>
      <c r="AD63" s="132"/>
      <c r="AE63" s="132"/>
      <c r="AF63" s="132"/>
      <c r="AG63" s="132"/>
      <c r="AH63" s="132"/>
      <c r="AI63" s="132"/>
      <c r="AJ63" s="132"/>
      <c r="AK63" s="132"/>
    </row>
    <row r="64" spans="1:37" ht="15" thickTop="1">
      <c r="A64" s="151" t="s">
        <v>123</v>
      </c>
      <c r="B64" s="199" t="s">
        <v>124</v>
      </c>
      <c r="C64" s="166">
        <v>5632</v>
      </c>
      <c r="D64" s="166">
        <v>10758</v>
      </c>
      <c r="E64" s="166">
        <v>11779</v>
      </c>
      <c r="F64" s="166">
        <v>9768</v>
      </c>
      <c r="G64" s="166">
        <v>6357</v>
      </c>
      <c r="H64" s="166">
        <v>10558</v>
      </c>
      <c r="I64" s="166">
        <v>21402</v>
      </c>
      <c r="J64" s="166">
        <v>22494</v>
      </c>
      <c r="K64" s="166">
        <v>31073</v>
      </c>
      <c r="L64" s="166">
        <v>52707</v>
      </c>
      <c r="M64" s="166">
        <v>21630</v>
      </c>
      <c r="N64" s="166">
        <v>24914</v>
      </c>
      <c r="O64" s="166">
        <v>23797</v>
      </c>
      <c r="P64" s="166">
        <v>41919</v>
      </c>
      <c r="Q64" s="166">
        <v>36603</v>
      </c>
      <c r="R64" s="166">
        <v>28963</v>
      </c>
      <c r="S64" s="166">
        <v>38683</v>
      </c>
      <c r="T64" s="166">
        <v>13990</v>
      </c>
      <c r="U64" s="166">
        <v>15768</v>
      </c>
      <c r="V64" s="166">
        <v>319337</v>
      </c>
      <c r="W64" s="166">
        <v>37219</v>
      </c>
      <c r="X64" s="166">
        <v>71632</v>
      </c>
      <c r="Y64" s="166">
        <v>30696</v>
      </c>
      <c r="Z64" s="166">
        <v>43158</v>
      </c>
      <c r="AA64" s="166">
        <v>146094.73499999999</v>
      </c>
      <c r="AB64" s="166">
        <v>49372.440999999992</v>
      </c>
      <c r="AC64" s="166">
        <v>43355.8</v>
      </c>
      <c r="AD64" s="166">
        <v>84763.4</v>
      </c>
      <c r="AE64" s="166">
        <v>51684</v>
      </c>
      <c r="AF64" s="166">
        <v>57990.3</v>
      </c>
      <c r="AG64" s="166">
        <v>24142.699999999997</v>
      </c>
      <c r="AH64" s="166">
        <v>95878</v>
      </c>
      <c r="AI64" s="166">
        <v>73667.201889999997</v>
      </c>
      <c r="AJ64" s="166">
        <v>38174.798110000003</v>
      </c>
      <c r="AK64" s="166">
        <v>50290</v>
      </c>
    </row>
    <row r="65" spans="1:36">
      <c r="AI65" s="10"/>
      <c r="AJ65" s="2"/>
    </row>
    <row r="66" spans="1:36">
      <c r="A66" s="312" t="s">
        <v>744</v>
      </c>
      <c r="AI66" s="10"/>
      <c r="AJ66" s="2"/>
    </row>
    <row r="67" spans="1:36">
      <c r="A67" s="312" t="s">
        <v>745</v>
      </c>
      <c r="X67" s="233"/>
      <c r="Y67" s="233"/>
      <c r="Z67" s="233"/>
      <c r="AA67" s="233"/>
      <c r="AB67" s="233"/>
      <c r="AC67" s="233"/>
      <c r="AI67" s="10"/>
      <c r="AJ67" s="2"/>
    </row>
    <row r="68" spans="1:36">
      <c r="A68" s="233" t="s">
        <v>755</v>
      </c>
      <c r="X68" s="233"/>
      <c r="Y68" s="233"/>
      <c r="Z68" s="233"/>
      <c r="AA68" s="233"/>
      <c r="AB68" s="233"/>
      <c r="AC68" s="233"/>
      <c r="AI68" s="10"/>
      <c r="AJ68" s="2"/>
    </row>
    <row r="69" spans="1:36">
      <c r="A69" s="233" t="s">
        <v>749</v>
      </c>
    </row>
  </sheetData>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6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tabColor rgb="FFB2E0B4"/>
    <pageSetUpPr fitToPage="1"/>
  </sheetPr>
  <dimension ref="A1:AR101"/>
  <sheetViews>
    <sheetView showGridLines="0" zoomScale="85" zoomScaleNormal="85" workbookViewId="0">
      <pane xSplit="2" topLeftCell="C1" activePane="topRight" state="frozen"/>
      <selection activeCell="C1" sqref="C1:C1048576"/>
      <selection pane="topRight" activeCell="C4" sqref="C4"/>
    </sheetView>
  </sheetViews>
  <sheetFormatPr defaultColWidth="10.28515625" defaultRowHeight="14.25" outlineLevelCol="1"/>
  <cols>
    <col min="1" max="1" width="47.28515625" style="2" customWidth="1"/>
    <col min="2" max="2" width="40.7109375" style="2" customWidth="1" outlineLevel="1"/>
    <col min="3" max="35" width="13.42578125" style="2" customWidth="1"/>
    <col min="36" max="36" width="13.42578125" style="10" customWidth="1"/>
    <col min="37" max="37" width="13.42578125" style="2" customWidth="1"/>
    <col min="38" max="38" width="13.28515625" style="2" bestFit="1" customWidth="1"/>
    <col min="39" max="39" width="9.7109375" style="2" bestFit="1" customWidth="1"/>
    <col min="40" max="40" width="1.7109375" style="2" customWidth="1"/>
    <col min="41" max="41" width="11.7109375" style="2" customWidth="1"/>
    <col min="42" max="42" width="9.7109375" style="2" bestFit="1" customWidth="1"/>
    <col min="43" max="43" width="3.140625" style="2" customWidth="1"/>
    <col min="44" max="16384" width="10.28515625" style="2"/>
  </cols>
  <sheetData>
    <row r="1" spans="1:44" s="1" customFormat="1">
      <c r="A1" s="43" t="s">
        <v>0</v>
      </c>
      <c r="B1" s="43" t="s">
        <v>1</v>
      </c>
      <c r="C1" s="12"/>
      <c r="D1" s="12"/>
      <c r="E1" s="12"/>
      <c r="F1" s="12"/>
      <c r="G1" s="12"/>
      <c r="H1" s="12"/>
      <c r="I1" s="12"/>
      <c r="J1" s="12"/>
      <c r="K1" s="30"/>
      <c r="L1" s="12"/>
      <c r="M1" s="12"/>
      <c r="N1" s="12"/>
      <c r="O1" s="12"/>
      <c r="P1" s="12"/>
      <c r="Q1" s="12"/>
      <c r="R1" s="12"/>
      <c r="S1" s="12"/>
      <c r="T1" s="12"/>
      <c r="U1" s="12"/>
      <c r="V1" s="12"/>
      <c r="W1" s="12"/>
      <c r="X1" s="12"/>
      <c r="Y1" s="12"/>
      <c r="Z1" s="12"/>
      <c r="AA1" s="12"/>
      <c r="AB1" s="12"/>
      <c r="AC1" s="12"/>
      <c r="AD1" s="12"/>
      <c r="AE1" s="12"/>
      <c r="AF1" s="12"/>
      <c r="AG1" s="12"/>
      <c r="AH1" s="12"/>
      <c r="AI1" s="12"/>
      <c r="AJ1" s="12"/>
      <c r="AK1" s="107"/>
      <c r="AL1" s="12"/>
      <c r="AM1" s="12"/>
      <c r="AN1" s="105"/>
      <c r="AO1" s="2"/>
      <c r="AP1" s="2"/>
      <c r="AQ1" s="105"/>
      <c r="AR1" s="105"/>
    </row>
    <row r="2" spans="1:44">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07"/>
      <c r="AL2" s="12"/>
      <c r="AM2" s="12"/>
      <c r="AN2" s="105"/>
      <c r="AQ2" s="105"/>
      <c r="AR2" s="105"/>
    </row>
    <row r="3" spans="1:44" ht="15">
      <c r="A3" s="13" t="s">
        <v>2</v>
      </c>
      <c r="B3" s="13" t="s">
        <v>3</v>
      </c>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52"/>
      <c r="AI3" s="52"/>
      <c r="AJ3" s="49"/>
      <c r="AK3" s="49"/>
      <c r="AL3" s="377"/>
      <c r="AM3" s="377"/>
      <c r="AN3" s="105"/>
      <c r="AQ3" s="105"/>
      <c r="AR3" s="105"/>
    </row>
    <row r="4" spans="1:44" ht="30.2" customHeight="1">
      <c r="A4" s="31" t="s">
        <v>125</v>
      </c>
      <c r="B4" s="31" t="s">
        <v>126</v>
      </c>
      <c r="C4" s="8">
        <v>44834</v>
      </c>
      <c r="D4" s="8">
        <v>44742</v>
      </c>
      <c r="E4" s="8">
        <v>44651</v>
      </c>
      <c r="F4" s="8">
        <v>44561</v>
      </c>
      <c r="G4" s="8">
        <v>44469</v>
      </c>
      <c r="H4" s="8">
        <v>44377</v>
      </c>
      <c r="I4" s="8">
        <v>44286</v>
      </c>
      <c r="J4" s="8">
        <v>44196</v>
      </c>
      <c r="K4" s="8">
        <v>44104</v>
      </c>
      <c r="L4" s="8">
        <v>44012</v>
      </c>
      <c r="M4" s="8">
        <v>43921</v>
      </c>
      <c r="N4" s="8">
        <v>43830</v>
      </c>
      <c r="O4" s="8">
        <v>43738</v>
      </c>
      <c r="P4" s="8">
        <v>43646</v>
      </c>
      <c r="Q4" s="8">
        <v>43555</v>
      </c>
      <c r="R4" s="8">
        <v>43465</v>
      </c>
      <c r="S4" s="8">
        <v>43373</v>
      </c>
      <c r="T4" s="8">
        <v>43281</v>
      </c>
      <c r="U4" s="8" t="s">
        <v>428</v>
      </c>
      <c r="V4" s="8" t="s">
        <v>426</v>
      </c>
      <c r="W4" s="8" t="s">
        <v>422</v>
      </c>
      <c r="X4" s="8" t="s">
        <v>418</v>
      </c>
      <c r="Y4" s="8" t="s">
        <v>416</v>
      </c>
      <c r="Z4" s="8" t="s">
        <v>414</v>
      </c>
      <c r="AA4" s="8" t="s">
        <v>407</v>
      </c>
      <c r="AB4" s="8" t="s">
        <v>397</v>
      </c>
      <c r="AC4" s="8" t="s">
        <v>380</v>
      </c>
      <c r="AD4" s="8" t="s">
        <v>360</v>
      </c>
      <c r="AE4" s="8" t="s">
        <v>349</v>
      </c>
      <c r="AF4" s="8" t="s">
        <v>6</v>
      </c>
      <c r="AG4" s="8" t="s">
        <v>7</v>
      </c>
      <c r="AH4" s="8" t="s">
        <v>8</v>
      </c>
      <c r="AI4" s="8" t="s">
        <v>9</v>
      </c>
      <c r="AJ4" s="8" t="s">
        <v>10</v>
      </c>
      <c r="AK4" s="8" t="s">
        <v>11</v>
      </c>
    </row>
    <row r="5" spans="1:44">
      <c r="A5" s="9" t="s">
        <v>359</v>
      </c>
      <c r="B5" s="262" t="s">
        <v>351</v>
      </c>
      <c r="C5" s="112">
        <v>-942447</v>
      </c>
      <c r="D5" s="112">
        <v>-630717</v>
      </c>
      <c r="E5" s="112">
        <v>-313337.45999</v>
      </c>
      <c r="F5" s="112">
        <v>-1183578</v>
      </c>
      <c r="G5" s="112">
        <v>-883898</v>
      </c>
      <c r="H5" s="112">
        <v>-584147</v>
      </c>
      <c r="I5" s="112">
        <v>-292794</v>
      </c>
      <c r="J5" s="112">
        <v>-1189935</v>
      </c>
      <c r="K5" s="112">
        <v>-891727</v>
      </c>
      <c r="L5" s="112">
        <v>-608110</v>
      </c>
      <c r="M5" s="112">
        <v>-315770</v>
      </c>
      <c r="N5" s="24">
        <v>-1368777</v>
      </c>
      <c r="O5" s="24">
        <v>-1016328</v>
      </c>
      <c r="P5" s="24">
        <v>-674306</v>
      </c>
      <c r="Q5" s="24">
        <v>-338585</v>
      </c>
      <c r="R5" s="24">
        <v>-1057189</v>
      </c>
      <c r="S5" s="24">
        <v>-627184</v>
      </c>
      <c r="T5" s="24">
        <v>-414348</v>
      </c>
      <c r="U5" s="24">
        <v>-207741</v>
      </c>
      <c r="V5" s="24">
        <v>-832005</v>
      </c>
      <c r="W5" s="24">
        <v>-632411</v>
      </c>
      <c r="X5" s="24">
        <v>-422211</v>
      </c>
      <c r="Y5" s="24">
        <v>-216103</v>
      </c>
      <c r="Z5" s="24">
        <v>-901432</v>
      </c>
      <c r="AA5" s="24">
        <v>-692994</v>
      </c>
      <c r="AB5" s="24">
        <f>AC27+AB27</f>
        <v>-477136</v>
      </c>
      <c r="AC5" s="24">
        <v>-219923</v>
      </c>
      <c r="AD5" s="24">
        <v>-740248</v>
      </c>
      <c r="AE5" s="24">
        <v>-546328</v>
      </c>
      <c r="AF5" s="24">
        <v>-353355</v>
      </c>
      <c r="AG5" s="24">
        <v>-135643</v>
      </c>
      <c r="AH5" s="24">
        <v>-522290</v>
      </c>
      <c r="AI5" s="24">
        <v>-385797</v>
      </c>
      <c r="AJ5" s="24">
        <v>-252735</v>
      </c>
      <c r="AK5" s="24">
        <v>-129932</v>
      </c>
    </row>
    <row r="6" spans="1:44">
      <c r="A6" s="9" t="s">
        <v>127</v>
      </c>
      <c r="B6" s="262" t="s">
        <v>128</v>
      </c>
      <c r="C6" s="112">
        <v>-69642</v>
      </c>
      <c r="D6" s="112">
        <v>-52909</v>
      </c>
      <c r="E6" s="112">
        <v>-20576</v>
      </c>
      <c r="F6" s="112">
        <v>-102155</v>
      </c>
      <c r="G6" s="112">
        <v>-72349</v>
      </c>
      <c r="H6" s="112">
        <v>-48168</v>
      </c>
      <c r="I6" s="112">
        <v>-20797</v>
      </c>
      <c r="J6" s="112">
        <v>-84590</v>
      </c>
      <c r="K6" s="112">
        <v>-63173</v>
      </c>
      <c r="L6" s="112">
        <v>-48390</v>
      </c>
      <c r="M6" s="112">
        <v>-29378</v>
      </c>
      <c r="N6" s="24">
        <v>-146983</v>
      </c>
      <c r="O6" s="24">
        <v>-106602</v>
      </c>
      <c r="P6" s="24">
        <v>-76547</v>
      </c>
      <c r="Q6" s="24">
        <v>-24391</v>
      </c>
      <c r="R6" s="24">
        <v>-107498</v>
      </c>
      <c r="S6" s="24">
        <v>-67040</v>
      </c>
      <c r="T6" s="24">
        <v>-50635</v>
      </c>
      <c r="U6" s="24">
        <v>-23168</v>
      </c>
      <c r="V6" s="24">
        <v>-92379</v>
      </c>
      <c r="W6" s="24">
        <v>-55870</v>
      </c>
      <c r="X6" s="24">
        <v>-36564</v>
      </c>
      <c r="Y6" s="24">
        <v>-15664</v>
      </c>
      <c r="Z6" s="24">
        <v>-92664</v>
      </c>
      <c r="AA6" s="24">
        <v>-71315</v>
      </c>
      <c r="AB6" s="24">
        <f>AC28+AB28</f>
        <v>-44660</v>
      </c>
      <c r="AC6" s="24">
        <v>-22734</v>
      </c>
      <c r="AD6" s="24">
        <v>-94866</v>
      </c>
      <c r="AE6" s="24">
        <v>-55247</v>
      </c>
      <c r="AF6" s="24">
        <v>-19755</v>
      </c>
      <c r="AG6" s="24">
        <v>-6633</v>
      </c>
      <c r="AH6" s="24">
        <v>-47558</v>
      </c>
      <c r="AI6" s="24">
        <v>-37252</v>
      </c>
      <c r="AJ6" s="24">
        <v>-21523</v>
      </c>
      <c r="AK6" s="24">
        <v>-9056</v>
      </c>
    </row>
    <row r="7" spans="1:44">
      <c r="A7" s="9" t="s">
        <v>129</v>
      </c>
      <c r="B7" s="268" t="s">
        <v>130</v>
      </c>
      <c r="C7" s="24">
        <v>-177914</v>
      </c>
      <c r="D7" s="24">
        <v>-116751</v>
      </c>
      <c r="E7" s="24">
        <v>-58260.958870000002</v>
      </c>
      <c r="F7" s="24">
        <v>-220753</v>
      </c>
      <c r="G7" s="24">
        <v>-162932</v>
      </c>
      <c r="H7" s="24">
        <v>-108228</v>
      </c>
      <c r="I7" s="112">
        <v>-56861</v>
      </c>
      <c r="J7" s="112">
        <v>-203152</v>
      </c>
      <c r="K7" s="112">
        <v>-127635</v>
      </c>
      <c r="L7" s="112">
        <v>-76712</v>
      </c>
      <c r="M7" s="112">
        <v>-44211</v>
      </c>
      <c r="N7" s="24">
        <v>-288778</v>
      </c>
      <c r="O7" s="24">
        <v>-198838</v>
      </c>
      <c r="P7" s="24">
        <v>-119036</v>
      </c>
      <c r="Q7" s="24">
        <v>-47573</v>
      </c>
      <c r="R7" s="24">
        <v>-152399</v>
      </c>
      <c r="S7" s="24">
        <v>-83347</v>
      </c>
      <c r="T7" s="24">
        <v>-52044</v>
      </c>
      <c r="U7" s="24">
        <v>-24824</v>
      </c>
      <c r="V7" s="24">
        <v>-131450</v>
      </c>
      <c r="W7" s="24">
        <v>-85135</v>
      </c>
      <c r="X7" s="24">
        <v>-54743</v>
      </c>
      <c r="Y7" s="24">
        <v>-26652</v>
      </c>
      <c r="Z7" s="24">
        <v>-144518</v>
      </c>
      <c r="AA7" s="24">
        <v>-100718</v>
      </c>
      <c r="AB7" s="24">
        <f>AC29+AB29</f>
        <v>-64649</v>
      </c>
      <c r="AC7" s="24">
        <v>-28837</v>
      </c>
      <c r="AD7" s="112">
        <v>-129567</v>
      </c>
      <c r="AE7" s="112">
        <v>-84334</v>
      </c>
      <c r="AF7" s="112">
        <v>-49174</v>
      </c>
      <c r="AG7" s="112">
        <v>-20607</v>
      </c>
      <c r="AH7" s="112">
        <v>-81811</v>
      </c>
      <c r="AI7" s="24">
        <v>-58931</v>
      </c>
      <c r="AJ7" s="24">
        <v>-38792</v>
      </c>
      <c r="AK7" s="24">
        <v>-19470</v>
      </c>
    </row>
    <row r="8" spans="1:44">
      <c r="A8" s="9" t="s">
        <v>131</v>
      </c>
      <c r="B8" s="262" t="s">
        <v>132</v>
      </c>
      <c r="C8" s="24"/>
      <c r="D8" s="24"/>
      <c r="E8" s="24"/>
      <c r="F8" s="24"/>
      <c r="G8" s="24"/>
      <c r="H8" s="24"/>
      <c r="I8" s="112"/>
      <c r="J8" s="112"/>
      <c r="K8" s="112"/>
      <c r="L8" s="112"/>
      <c r="M8" s="112"/>
      <c r="N8" s="24"/>
      <c r="O8" s="24"/>
      <c r="P8" s="24"/>
      <c r="Q8" s="24"/>
      <c r="R8" s="24">
        <v>-158268</v>
      </c>
      <c r="S8" s="24">
        <v>-107036</v>
      </c>
      <c r="T8" s="24">
        <v>-71786</v>
      </c>
      <c r="U8" s="24">
        <v>-37283</v>
      </c>
      <c r="V8" s="24">
        <v>-163294</v>
      </c>
      <c r="W8" s="24">
        <v>-121290</v>
      </c>
      <c r="X8" s="24">
        <v>-80775</v>
      </c>
      <c r="Y8" s="24">
        <v>-37459</v>
      </c>
      <c r="Z8" s="24">
        <v>-181323</v>
      </c>
      <c r="AA8" s="24">
        <v>-132085</v>
      </c>
      <c r="AB8" s="24">
        <f>AC30+AB30</f>
        <v>-89098</v>
      </c>
      <c r="AC8" s="24">
        <v>-44597</v>
      </c>
      <c r="AD8" s="112">
        <v>-146688</v>
      </c>
      <c r="AE8" s="112">
        <v>-100815</v>
      </c>
      <c r="AF8" s="112">
        <v>-58942</v>
      </c>
      <c r="AG8" s="112">
        <v>-22398</v>
      </c>
      <c r="AH8" s="112">
        <v>-90416</v>
      </c>
      <c r="AI8" s="24">
        <v>-66869</v>
      </c>
      <c r="AJ8" s="24">
        <v>-45908</v>
      </c>
      <c r="AK8" s="24">
        <v>-23094</v>
      </c>
    </row>
    <row r="9" spans="1:44">
      <c r="A9" s="9" t="s">
        <v>541</v>
      </c>
      <c r="B9" s="262" t="s">
        <v>542</v>
      </c>
      <c r="C9" s="24">
        <v>-48182</v>
      </c>
      <c r="D9" s="24">
        <v>-32217</v>
      </c>
      <c r="E9" s="24">
        <v>-14766.659320000001</v>
      </c>
      <c r="F9" s="24">
        <v>-63944</v>
      </c>
      <c r="G9" s="24">
        <v>-44500</v>
      </c>
      <c r="H9" s="24">
        <v>-30049</v>
      </c>
      <c r="I9" s="112">
        <v>-16138</v>
      </c>
      <c r="J9" s="112">
        <v>-75182</v>
      </c>
      <c r="K9" s="112">
        <v>-55383</v>
      </c>
      <c r="L9" s="112">
        <v>-38395</v>
      </c>
      <c r="M9" s="112">
        <v>-21605</v>
      </c>
      <c r="N9" s="24">
        <v>-97414</v>
      </c>
      <c r="O9" s="24">
        <v>-73629</v>
      </c>
      <c r="P9" s="24">
        <v>-48392</v>
      </c>
      <c r="Q9" s="24">
        <v>-27477</v>
      </c>
      <c r="R9" s="24"/>
      <c r="S9" s="24"/>
      <c r="T9" s="24"/>
      <c r="U9" s="24"/>
      <c r="V9" s="24"/>
      <c r="W9" s="24"/>
      <c r="X9" s="24"/>
      <c r="Y9" s="24"/>
      <c r="Z9" s="24"/>
      <c r="AA9" s="24"/>
      <c r="AB9" s="24"/>
      <c r="AC9" s="24"/>
      <c r="AD9" s="112"/>
      <c r="AE9" s="112"/>
      <c r="AF9" s="112"/>
      <c r="AG9" s="112"/>
      <c r="AH9" s="112"/>
      <c r="AI9" s="24"/>
      <c r="AJ9" s="24"/>
      <c r="AK9" s="24"/>
    </row>
    <row r="10" spans="1:44">
      <c r="A10" s="9" t="s">
        <v>133</v>
      </c>
      <c r="B10" s="262" t="s">
        <v>134</v>
      </c>
      <c r="C10" s="112">
        <v>-338499</v>
      </c>
      <c r="D10" s="112">
        <v>-220414</v>
      </c>
      <c r="E10" s="112">
        <v>-104280.77613</v>
      </c>
      <c r="F10" s="112">
        <v>-384354</v>
      </c>
      <c r="G10" s="112">
        <v>-214575</v>
      </c>
      <c r="H10" s="112">
        <v>-131419</v>
      </c>
      <c r="I10" s="112">
        <v>-65553.5</v>
      </c>
      <c r="J10" s="112">
        <v>-323479</v>
      </c>
      <c r="K10" s="112">
        <v>-243556</v>
      </c>
      <c r="L10" s="112">
        <v>-164052</v>
      </c>
      <c r="M10" s="112">
        <v>-78268</v>
      </c>
      <c r="N10" s="24">
        <v>-351764</v>
      </c>
      <c r="O10" s="24">
        <v>-232386</v>
      </c>
      <c r="P10" s="24">
        <v>-148125</v>
      </c>
      <c r="Q10" s="24">
        <v>-58213</v>
      </c>
      <c r="R10" s="24">
        <v>-235954</v>
      </c>
      <c r="S10" s="24">
        <v>-134647</v>
      </c>
      <c r="T10" s="24">
        <v>-89364</v>
      </c>
      <c r="U10" s="24">
        <v>-42280</v>
      </c>
      <c r="V10" s="24">
        <v>-153445</v>
      </c>
      <c r="W10" s="24">
        <v>-112033</v>
      </c>
      <c r="X10" s="24">
        <v>-85885</v>
      </c>
      <c r="Y10" s="24">
        <v>-42685</v>
      </c>
      <c r="Z10" s="24">
        <v>-184302</v>
      </c>
      <c r="AA10" s="24">
        <v>-141331</v>
      </c>
      <c r="AB10" s="24">
        <f>AC32+AB32</f>
        <v>-93654</v>
      </c>
      <c r="AC10" s="24">
        <v>-50424</v>
      </c>
      <c r="AD10" s="112">
        <v>-205912</v>
      </c>
      <c r="AE10" s="112">
        <v>-151565</v>
      </c>
      <c r="AF10" s="112">
        <v>-98963</v>
      </c>
      <c r="AG10" s="112">
        <v>-54667</v>
      </c>
      <c r="AH10" s="112">
        <v>-144150</v>
      </c>
      <c r="AI10" s="53">
        <v>-98032</v>
      </c>
      <c r="AJ10" s="24">
        <v>-62264</v>
      </c>
      <c r="AK10" s="24">
        <v>-30669</v>
      </c>
    </row>
    <row r="11" spans="1:44">
      <c r="A11" s="22" t="s">
        <v>135</v>
      </c>
      <c r="B11" s="268" t="s">
        <v>136</v>
      </c>
      <c r="C11" s="112">
        <v>-9083</v>
      </c>
      <c r="D11" s="112">
        <v>-5066</v>
      </c>
      <c r="E11" s="112">
        <v>-1706</v>
      </c>
      <c r="F11" s="112">
        <v>-6773</v>
      </c>
      <c r="G11" s="112">
        <v>-4689</v>
      </c>
      <c r="H11" s="112">
        <v>-2648</v>
      </c>
      <c r="I11" s="112">
        <v>-1324</v>
      </c>
      <c r="J11" s="112">
        <v>-8565</v>
      </c>
      <c r="K11" s="112">
        <v>-7329</v>
      </c>
      <c r="L11" s="112">
        <v>-5582</v>
      </c>
      <c r="M11" s="112">
        <v>-3554</v>
      </c>
      <c r="N11" s="112">
        <v>-21934</v>
      </c>
      <c r="O11" s="112">
        <v>-16586</v>
      </c>
      <c r="P11" s="112">
        <v>-11079</v>
      </c>
      <c r="Q11" s="112">
        <v>-5781</v>
      </c>
      <c r="R11" s="112">
        <v>-13599</v>
      </c>
      <c r="S11" s="112">
        <v>-8792</v>
      </c>
      <c r="T11" s="112">
        <v>-5913</v>
      </c>
      <c r="U11" s="112">
        <v>-2318</v>
      </c>
      <c r="V11" s="112">
        <v>-11073</v>
      </c>
      <c r="W11" s="112">
        <v>-8239</v>
      </c>
      <c r="X11" s="112">
        <v>-5722</v>
      </c>
      <c r="Y11" s="112">
        <v>-2513</v>
      </c>
      <c r="Z11" s="112">
        <v>-9425</v>
      </c>
      <c r="AA11" s="112">
        <v>-6794</v>
      </c>
      <c r="AB11" s="112">
        <f>AC33+AB33</f>
        <v>-4533</v>
      </c>
      <c r="AC11" s="112">
        <v>-1731</v>
      </c>
      <c r="AD11" s="112">
        <v>-4950</v>
      </c>
      <c r="AE11" s="112">
        <v>-3047</v>
      </c>
      <c r="AF11" s="112">
        <v>-1502</v>
      </c>
      <c r="AG11" s="112">
        <v>-528</v>
      </c>
      <c r="AH11" s="112">
        <v>-1857</v>
      </c>
      <c r="AI11" s="24">
        <v>-1197</v>
      </c>
      <c r="AJ11" s="24">
        <v>-862</v>
      </c>
      <c r="AK11" s="24">
        <v>-411</v>
      </c>
    </row>
    <row r="12" spans="1:44">
      <c r="A12" s="22" t="s">
        <v>137</v>
      </c>
      <c r="B12" s="268" t="s">
        <v>138</v>
      </c>
      <c r="C12" s="112">
        <v>-19514</v>
      </c>
      <c r="D12" s="112">
        <v>-13100</v>
      </c>
      <c r="E12" s="112">
        <v>-6759</v>
      </c>
      <c r="F12" s="112">
        <v>-22746</v>
      </c>
      <c r="G12" s="112">
        <v>-17359</v>
      </c>
      <c r="H12" s="112">
        <v>-11700</v>
      </c>
      <c r="I12" s="112">
        <v>-5776</v>
      </c>
      <c r="J12" s="112">
        <v>-25410</v>
      </c>
      <c r="K12" s="112">
        <v>-19489</v>
      </c>
      <c r="L12" s="112">
        <v>-12677</v>
      </c>
      <c r="M12" s="112">
        <v>-5564</v>
      </c>
      <c r="N12" s="112">
        <v>-7016</v>
      </c>
      <c r="O12" s="112">
        <v>-5354</v>
      </c>
      <c r="P12" s="112">
        <v>-4203</v>
      </c>
      <c r="Q12" s="112">
        <v>-2208</v>
      </c>
      <c r="R12" s="112">
        <v>-4091</v>
      </c>
      <c r="S12" s="112">
        <v>-2340</v>
      </c>
      <c r="T12" s="112">
        <v>-1556</v>
      </c>
      <c r="U12" s="112">
        <v>-668</v>
      </c>
      <c r="V12" s="112">
        <v>-3448</v>
      </c>
      <c r="W12" s="112">
        <v>-2610</v>
      </c>
      <c r="X12" s="112">
        <v>-1512</v>
      </c>
      <c r="Y12" s="112">
        <v>-663</v>
      </c>
      <c r="Z12" s="112">
        <v>-3544</v>
      </c>
      <c r="AA12" s="112">
        <v>-2799</v>
      </c>
      <c r="AB12" s="112">
        <f>AC34+AB34</f>
        <v>-1858</v>
      </c>
      <c r="AC12" s="112">
        <v>-1474</v>
      </c>
      <c r="AD12" s="112">
        <v>-3696</v>
      </c>
      <c r="AE12" s="112">
        <v>-2457</v>
      </c>
      <c r="AF12" s="112">
        <v>-1162</v>
      </c>
      <c r="AG12" s="112">
        <v>-227</v>
      </c>
      <c r="AH12" s="112">
        <v>-886</v>
      </c>
      <c r="AI12" s="24">
        <v>-732</v>
      </c>
      <c r="AJ12" s="24">
        <v>-533</v>
      </c>
      <c r="AK12" s="24">
        <v>-308</v>
      </c>
    </row>
    <row r="13" spans="1:44" ht="25.5">
      <c r="A13" s="22" t="s">
        <v>139</v>
      </c>
      <c r="B13" s="268" t="s">
        <v>140</v>
      </c>
      <c r="C13" s="112">
        <v>-2014</v>
      </c>
      <c r="D13" s="112">
        <v>-1398</v>
      </c>
      <c r="E13" s="112">
        <v>-628</v>
      </c>
      <c r="F13" s="112">
        <v>-2915</v>
      </c>
      <c r="G13" s="112">
        <v>-2078</v>
      </c>
      <c r="H13" s="112">
        <v>-1347</v>
      </c>
      <c r="I13" s="112">
        <v>-757</v>
      </c>
      <c r="J13" s="112">
        <v>-3402</v>
      </c>
      <c r="K13" s="112">
        <v>-2622</v>
      </c>
      <c r="L13" s="112">
        <v>-1695</v>
      </c>
      <c r="M13" s="112">
        <v>-948</v>
      </c>
      <c r="N13" s="112">
        <v>-4604</v>
      </c>
      <c r="O13" s="112">
        <v>-3417</v>
      </c>
      <c r="P13" s="112">
        <v>-2169</v>
      </c>
      <c r="Q13" s="112">
        <v>-1057</v>
      </c>
      <c r="R13" s="112">
        <v>-6735</v>
      </c>
      <c r="S13" s="112">
        <v>-4439</v>
      </c>
      <c r="T13" s="112">
        <v>-3018</v>
      </c>
      <c r="U13" s="112">
        <v>-1525</v>
      </c>
      <c r="V13" s="112">
        <v>-19453</v>
      </c>
      <c r="W13" s="112">
        <v>-14399</v>
      </c>
      <c r="X13" s="112">
        <v>-9974</v>
      </c>
      <c r="Y13" s="112">
        <v>-4631</v>
      </c>
      <c r="Z13" s="112">
        <v>-23497</v>
      </c>
      <c r="AA13" s="112">
        <v>-17802</v>
      </c>
      <c r="AB13" s="112">
        <f>AC35+AB35</f>
        <v>-12126</v>
      </c>
      <c r="AC13" s="112">
        <v>-6479</v>
      </c>
      <c r="AD13" s="112">
        <v>-11119</v>
      </c>
      <c r="AE13" s="112">
        <v>-3232</v>
      </c>
      <c r="AF13" s="112">
        <v>-2643</v>
      </c>
      <c r="AG13" s="112"/>
      <c r="AH13" s="112"/>
      <c r="AI13" s="24"/>
      <c r="AJ13" s="24"/>
      <c r="AK13" s="24"/>
    </row>
    <row r="14" spans="1:44">
      <c r="A14" s="364" t="s">
        <v>141</v>
      </c>
      <c r="B14" s="369" t="s">
        <v>142</v>
      </c>
      <c r="C14" s="373">
        <v>-151709</v>
      </c>
      <c r="D14" s="373">
        <v>-151713</v>
      </c>
      <c r="E14" s="112">
        <v>-151713</v>
      </c>
      <c r="F14" s="112">
        <v>-143352</v>
      </c>
      <c r="G14" s="112">
        <v>-130295</v>
      </c>
      <c r="H14" s="112">
        <v>-117224</v>
      </c>
      <c r="I14" s="112">
        <v>-103716</v>
      </c>
      <c r="J14" s="112">
        <v>-213185</v>
      </c>
      <c r="K14" s="112">
        <v>-191436</v>
      </c>
      <c r="L14" s="112">
        <v>-169553</v>
      </c>
      <c r="M14" s="112">
        <v>-147626</v>
      </c>
      <c r="N14" s="112">
        <v>-166100</v>
      </c>
      <c r="O14" s="112">
        <v>-154035</v>
      </c>
      <c r="P14" s="112">
        <v>-141720</v>
      </c>
      <c r="Q14" s="112">
        <v>-129142</v>
      </c>
      <c r="R14" s="112">
        <v>-117294</v>
      </c>
      <c r="S14" s="112">
        <v>-96151</v>
      </c>
      <c r="T14" s="112">
        <v>-82159</v>
      </c>
      <c r="U14" s="112">
        <v>-39046</v>
      </c>
      <c r="V14" s="112">
        <v>-95483</v>
      </c>
      <c r="W14" s="112">
        <v>-84525</v>
      </c>
      <c r="X14" s="112">
        <v>-73393</v>
      </c>
      <c r="Y14" s="112">
        <v>-41421</v>
      </c>
      <c r="Z14" s="112">
        <v>-128913</v>
      </c>
      <c r="AA14" s="112">
        <v>-91775</v>
      </c>
      <c r="AB14" s="112">
        <f>AC36+AB36</f>
        <v>-61336</v>
      </c>
      <c r="AC14" s="112">
        <v>-30594</v>
      </c>
      <c r="AD14" s="112">
        <v>-98839</v>
      </c>
      <c r="AE14" s="112">
        <v>-70124</v>
      </c>
      <c r="AF14" s="112">
        <v>-42262</v>
      </c>
      <c r="AG14" s="112">
        <v>-16966</v>
      </c>
      <c r="AH14" s="112">
        <v>-37731</v>
      </c>
      <c r="AI14" s="24">
        <v>-28078</v>
      </c>
      <c r="AJ14" s="24">
        <v>-18424</v>
      </c>
      <c r="AK14" s="24">
        <v>-9180</v>
      </c>
    </row>
    <row r="15" spans="1:44">
      <c r="A15" s="364" t="s">
        <v>740</v>
      </c>
      <c r="B15" s="369" t="s">
        <v>741</v>
      </c>
      <c r="C15" s="373">
        <v>-206530</v>
      </c>
      <c r="D15" s="373">
        <v>-188017</v>
      </c>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24"/>
      <c r="AJ15" s="24"/>
      <c r="AK15" s="24"/>
    </row>
    <row r="16" spans="1:44">
      <c r="A16" s="137" t="s">
        <v>143</v>
      </c>
      <c r="B16" s="281" t="s">
        <v>144</v>
      </c>
      <c r="C16" s="112">
        <v>-10792</v>
      </c>
      <c r="D16" s="112">
        <v>-7213</v>
      </c>
      <c r="E16" s="112">
        <v>-3578</v>
      </c>
      <c r="F16" s="112">
        <v>-13406</v>
      </c>
      <c r="G16" s="112">
        <v>-10055</v>
      </c>
      <c r="H16" s="112">
        <v>-6569</v>
      </c>
      <c r="I16" s="112">
        <v>-3352</v>
      </c>
      <c r="J16" s="112">
        <v>-10705</v>
      </c>
      <c r="K16" s="112">
        <v>-7929</v>
      </c>
      <c r="L16" s="112">
        <v>-5261</v>
      </c>
      <c r="M16" s="112">
        <v>-2622</v>
      </c>
      <c r="N16" s="112">
        <v>-14567</v>
      </c>
      <c r="O16" s="112">
        <v>-10959</v>
      </c>
      <c r="P16" s="112">
        <v>-7323</v>
      </c>
      <c r="Q16" s="112">
        <v>-3651</v>
      </c>
      <c r="R16" s="112">
        <v>-6645</v>
      </c>
      <c r="S16" s="112">
        <v>-3725</v>
      </c>
      <c r="T16" s="112">
        <v>-2474</v>
      </c>
      <c r="U16" s="112">
        <v>-1235</v>
      </c>
      <c r="V16" s="112">
        <v>-4836</v>
      </c>
      <c r="W16" s="112">
        <v>-3478</v>
      </c>
      <c r="X16" s="112">
        <v>-2373</v>
      </c>
      <c r="Y16" s="112">
        <v>-1168</v>
      </c>
      <c r="Z16" s="112">
        <v>-4738</v>
      </c>
      <c r="AA16" s="112">
        <v>-7278</v>
      </c>
      <c r="AB16" s="112">
        <f t="shared" ref="AB16:AB22" si="0">AC38+AB38</f>
        <v>-7061</v>
      </c>
      <c r="AC16" s="112">
        <v>-3427</v>
      </c>
      <c r="AD16" s="112">
        <v>-5016</v>
      </c>
      <c r="AE16" s="112">
        <v>-5016</v>
      </c>
      <c r="AF16" s="112">
        <v>-5015</v>
      </c>
      <c r="AG16" s="112">
        <v>-2133</v>
      </c>
      <c r="AH16" s="112">
        <v>-3826</v>
      </c>
      <c r="AI16" s="24">
        <v>-3826</v>
      </c>
      <c r="AJ16" s="24">
        <v>-3826</v>
      </c>
      <c r="AK16" s="24">
        <v>-1889</v>
      </c>
    </row>
    <row r="17" spans="1:37" ht="25.5">
      <c r="A17" s="9" t="s">
        <v>680</v>
      </c>
      <c r="B17" s="281" t="s">
        <v>681</v>
      </c>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v>-128382</v>
      </c>
      <c r="AE17" s="138"/>
      <c r="AF17" s="138"/>
      <c r="AG17" s="138"/>
      <c r="AH17" s="138"/>
      <c r="AI17" s="138"/>
      <c r="AJ17" s="138"/>
      <c r="AK17" s="138"/>
    </row>
    <row r="18" spans="1:37">
      <c r="A18" s="11" t="s">
        <v>145</v>
      </c>
      <c r="B18" s="263" t="s">
        <v>146</v>
      </c>
      <c r="C18" s="133">
        <v>-1976326</v>
      </c>
      <c r="D18" s="133">
        <v>-1419515</v>
      </c>
      <c r="E18" s="133">
        <v>-675605.85430999997</v>
      </c>
      <c r="F18" s="133">
        <v>-2143976</v>
      </c>
      <c r="G18" s="133">
        <v>-1542730</v>
      </c>
      <c r="H18" s="133">
        <v>-1041499</v>
      </c>
      <c r="I18" s="133">
        <v>-567068.5</v>
      </c>
      <c r="J18" s="133">
        <v>-2137605</v>
      </c>
      <c r="K18" s="133">
        <v>-1610279.4</v>
      </c>
      <c r="L18" s="133">
        <v>-1130427</v>
      </c>
      <c r="M18" s="133">
        <v>-649546.23999999999</v>
      </c>
      <c r="N18" s="133">
        <v>-2467937</v>
      </c>
      <c r="O18" s="133">
        <v>-1818134</v>
      </c>
      <c r="P18" s="133">
        <v>-1232900</v>
      </c>
      <c r="Q18" s="133">
        <v>-638078</v>
      </c>
      <c r="R18" s="133">
        <v>-1859672</v>
      </c>
      <c r="S18" s="133">
        <v>-1134701</v>
      </c>
      <c r="T18" s="133">
        <v>-773297</v>
      </c>
      <c r="U18" s="133">
        <v>-380088</v>
      </c>
      <c r="V18" s="133">
        <v>-1506866</v>
      </c>
      <c r="W18" s="133">
        <v>-1119990</v>
      </c>
      <c r="X18" s="133">
        <v>-773152</v>
      </c>
      <c r="Y18" s="133">
        <v>-388959</v>
      </c>
      <c r="Z18" s="133">
        <v>-1674356</v>
      </c>
      <c r="AA18" s="133">
        <f>SUM(AA5:AA17)</f>
        <v>-1264891</v>
      </c>
      <c r="AB18" s="133">
        <f t="shared" si="0"/>
        <v>-856111</v>
      </c>
      <c r="AC18" s="133">
        <f t="shared" ref="AC18:AK18" si="1">SUM(AC5:AC17)</f>
        <v>-410220</v>
      </c>
      <c r="AD18" s="133">
        <f t="shared" si="1"/>
        <v>-1569283</v>
      </c>
      <c r="AE18" s="133">
        <f t="shared" si="1"/>
        <v>-1022165</v>
      </c>
      <c r="AF18" s="133">
        <f t="shared" si="1"/>
        <v>-632773</v>
      </c>
      <c r="AG18" s="133">
        <f t="shared" si="1"/>
        <v>-259802</v>
      </c>
      <c r="AH18" s="133">
        <f t="shared" si="1"/>
        <v>-930525</v>
      </c>
      <c r="AI18" s="133">
        <f t="shared" si="1"/>
        <v>-680714</v>
      </c>
      <c r="AJ18" s="133">
        <f t="shared" si="1"/>
        <v>-444867</v>
      </c>
      <c r="AK18" s="133">
        <f t="shared" si="1"/>
        <v>-224009</v>
      </c>
    </row>
    <row r="19" spans="1:37">
      <c r="A19" s="9" t="s">
        <v>147</v>
      </c>
      <c r="B19" s="262" t="s">
        <v>148</v>
      </c>
      <c r="C19" s="112">
        <v>-156031</v>
      </c>
      <c r="D19" s="112">
        <v>-105787</v>
      </c>
      <c r="E19" s="112">
        <v>-53244</v>
      </c>
      <c r="F19" s="112">
        <v>-230288</v>
      </c>
      <c r="G19" s="112">
        <v>-174245</v>
      </c>
      <c r="H19" s="112">
        <v>-117660</v>
      </c>
      <c r="I19" s="112">
        <v>-59978.2</v>
      </c>
      <c r="J19" s="112">
        <v>-235125.95999999996</v>
      </c>
      <c r="K19" s="112">
        <v>-174161</v>
      </c>
      <c r="L19" s="112">
        <v>-119294.20000000001</v>
      </c>
      <c r="M19" s="112">
        <v>-57859.25</v>
      </c>
      <c r="N19" s="112">
        <v>-226258</v>
      </c>
      <c r="O19" s="112">
        <v>-164693</v>
      </c>
      <c r="P19" s="112">
        <v>-108536</v>
      </c>
      <c r="Q19" s="112">
        <v>-54238</v>
      </c>
      <c r="R19" s="112">
        <v>-91029</v>
      </c>
      <c r="S19" s="112">
        <v>-66008</v>
      </c>
      <c r="T19" s="112">
        <v>-44197</v>
      </c>
      <c r="U19" s="112">
        <v>-22124</v>
      </c>
      <c r="V19" s="112">
        <v>-87557</v>
      </c>
      <c r="W19" s="112">
        <v>-65484</v>
      </c>
      <c r="X19" s="112">
        <v>-43783</v>
      </c>
      <c r="Y19" s="112">
        <v>-22182</v>
      </c>
      <c r="Z19" s="112">
        <v>-82080</v>
      </c>
      <c r="AA19" s="112">
        <v>-59629</v>
      </c>
      <c r="AB19" s="112">
        <f t="shared" si="0"/>
        <v>-40291</v>
      </c>
      <c r="AC19" s="112">
        <v>-19756</v>
      </c>
      <c r="AD19" s="112">
        <v>-68591</v>
      </c>
      <c r="AE19" s="112">
        <v>-48144</v>
      </c>
      <c r="AF19" s="112">
        <v>-29447</v>
      </c>
      <c r="AG19" s="112">
        <v>-12538</v>
      </c>
      <c r="AH19" s="112">
        <v>-51230</v>
      </c>
      <c r="AI19" s="24">
        <v>-38460</v>
      </c>
      <c r="AJ19" s="24">
        <v>-25793</v>
      </c>
      <c r="AK19" s="24">
        <v>-12778</v>
      </c>
    </row>
    <row r="20" spans="1:37">
      <c r="A20" s="9" t="s">
        <v>149</v>
      </c>
      <c r="B20" s="262" t="s">
        <v>150</v>
      </c>
      <c r="C20" s="112">
        <v>-152297</v>
      </c>
      <c r="D20" s="112">
        <v>-100688</v>
      </c>
      <c r="E20" s="112">
        <v>-45992</v>
      </c>
      <c r="F20" s="112">
        <v>-169265</v>
      </c>
      <c r="G20" s="112">
        <v>-121401</v>
      </c>
      <c r="H20" s="112">
        <v>-80538</v>
      </c>
      <c r="I20" s="112">
        <v>-38125.599999999999</v>
      </c>
      <c r="J20" s="112">
        <v>-132832</v>
      </c>
      <c r="K20" s="112">
        <v>-96373</v>
      </c>
      <c r="L20" s="112">
        <v>-60258</v>
      </c>
      <c r="M20" s="112">
        <v>-31732.95</v>
      </c>
      <c r="N20" s="112">
        <v>-227889</v>
      </c>
      <c r="O20" s="112">
        <v>-187550</v>
      </c>
      <c r="P20" s="112">
        <v>-112691</v>
      </c>
      <c r="Q20" s="112">
        <v>-51234</v>
      </c>
      <c r="R20" s="112">
        <v>-98685</v>
      </c>
      <c r="S20" s="112">
        <v>-58218</v>
      </c>
      <c r="T20" s="112">
        <v>-38465</v>
      </c>
      <c r="U20" s="112">
        <v>-18809</v>
      </c>
      <c r="V20" s="112">
        <v>-86507</v>
      </c>
      <c r="W20" s="112">
        <v>-65016</v>
      </c>
      <c r="X20" s="112">
        <v>-48201</v>
      </c>
      <c r="Y20" s="112">
        <v>-25709</v>
      </c>
      <c r="Z20" s="112">
        <v>-124517</v>
      </c>
      <c r="AA20" s="112">
        <v>-89200</v>
      </c>
      <c r="AB20" s="112">
        <f t="shared" si="0"/>
        <v>-56095</v>
      </c>
      <c r="AC20" s="112">
        <v>-23331</v>
      </c>
      <c r="AD20" s="112">
        <v>-79866</v>
      </c>
      <c r="AE20" s="112">
        <v>-56689</v>
      </c>
      <c r="AF20" s="112">
        <v>-33664</v>
      </c>
      <c r="AG20" s="112">
        <v>-14779</v>
      </c>
      <c r="AH20" s="112">
        <v>-49765</v>
      </c>
      <c r="AI20" s="24">
        <v>-35744</v>
      </c>
      <c r="AJ20" s="24">
        <v>-24042</v>
      </c>
      <c r="AK20" s="24">
        <v>-11830</v>
      </c>
    </row>
    <row r="21" spans="1:37" ht="15" thickBot="1">
      <c r="A21" s="11" t="s">
        <v>151</v>
      </c>
      <c r="B21" s="263" t="s">
        <v>152</v>
      </c>
      <c r="C21" s="133">
        <v>-308328</v>
      </c>
      <c r="D21" s="133">
        <v>-206475</v>
      </c>
      <c r="E21" s="133">
        <v>-99236</v>
      </c>
      <c r="F21" s="133">
        <v>-399553</v>
      </c>
      <c r="G21" s="133">
        <v>-295646</v>
      </c>
      <c r="H21" s="133">
        <v>-198198</v>
      </c>
      <c r="I21" s="133">
        <v>-98103.799999999988</v>
      </c>
      <c r="J21" s="133">
        <v>-367957.95999999996</v>
      </c>
      <c r="K21" s="133">
        <v>-270534</v>
      </c>
      <c r="L21" s="133">
        <v>-179552.2</v>
      </c>
      <c r="M21" s="133">
        <v>-89592.2</v>
      </c>
      <c r="N21" s="133">
        <v>-454147</v>
      </c>
      <c r="O21" s="133">
        <v>-352243</v>
      </c>
      <c r="P21" s="133">
        <v>-221227</v>
      </c>
      <c r="Q21" s="133">
        <v>-105472</v>
      </c>
      <c r="R21" s="133">
        <v>-189714</v>
      </c>
      <c r="S21" s="133">
        <v>-124226</v>
      </c>
      <c r="T21" s="133">
        <v>-82662</v>
      </c>
      <c r="U21" s="133">
        <v>-40933</v>
      </c>
      <c r="V21" s="133">
        <v>-174064</v>
      </c>
      <c r="W21" s="133">
        <v>-130500</v>
      </c>
      <c r="X21" s="133">
        <v>-91984</v>
      </c>
      <c r="Y21" s="133">
        <v>-47891</v>
      </c>
      <c r="Z21" s="133">
        <v>-206597</v>
      </c>
      <c r="AA21" s="133">
        <f>AA19+AA20</f>
        <v>-148829</v>
      </c>
      <c r="AB21" s="133">
        <f t="shared" si="0"/>
        <v>-96386</v>
      </c>
      <c r="AC21" s="133">
        <f>AC19+AC20</f>
        <v>-43087</v>
      </c>
      <c r="AD21" s="133">
        <f t="shared" ref="AD21:AK21" si="2">AD19+AD20</f>
        <v>-148457</v>
      </c>
      <c r="AE21" s="133">
        <f t="shared" si="2"/>
        <v>-104833</v>
      </c>
      <c r="AF21" s="133">
        <f t="shared" si="2"/>
        <v>-63111</v>
      </c>
      <c r="AG21" s="133">
        <f t="shared" si="2"/>
        <v>-27317</v>
      </c>
      <c r="AH21" s="133">
        <f t="shared" si="2"/>
        <v>-100995</v>
      </c>
      <c r="AI21" s="133">
        <f t="shared" si="2"/>
        <v>-74204</v>
      </c>
      <c r="AJ21" s="133">
        <f t="shared" si="2"/>
        <v>-49835</v>
      </c>
      <c r="AK21" s="133">
        <f t="shared" si="2"/>
        <v>-24608</v>
      </c>
    </row>
    <row r="22" spans="1:37" ht="26.25" thickTop="1">
      <c r="A22" s="151" t="s">
        <v>386</v>
      </c>
      <c r="B22" s="264" t="s">
        <v>153</v>
      </c>
      <c r="C22" s="167">
        <v>-2284654</v>
      </c>
      <c r="D22" s="167">
        <v>-1625990</v>
      </c>
      <c r="E22" s="167">
        <v>-774841.85430999997</v>
      </c>
      <c r="F22" s="167">
        <v>-2543529</v>
      </c>
      <c r="G22" s="167">
        <v>-1838376</v>
      </c>
      <c r="H22" s="167">
        <v>-1239697</v>
      </c>
      <c r="I22" s="167">
        <v>-665172.30000000005</v>
      </c>
      <c r="J22" s="167">
        <v>-2505562.96</v>
      </c>
      <c r="K22" s="167">
        <v>-1880813.4</v>
      </c>
      <c r="L22" s="167">
        <v>-1309979.2</v>
      </c>
      <c r="M22" s="167">
        <v>-739138.44</v>
      </c>
      <c r="N22" s="167">
        <v>-2922084</v>
      </c>
      <c r="O22" s="167">
        <v>-2170377</v>
      </c>
      <c r="P22" s="167">
        <v>-1454127</v>
      </c>
      <c r="Q22" s="167">
        <v>-743550</v>
      </c>
      <c r="R22" s="167">
        <v>-2049386</v>
      </c>
      <c r="S22" s="167">
        <v>-1258927</v>
      </c>
      <c r="T22" s="167">
        <v>-855959</v>
      </c>
      <c r="U22" s="167">
        <v>-421021</v>
      </c>
      <c r="V22" s="167">
        <v>-1680930</v>
      </c>
      <c r="W22" s="167">
        <v>-1250490</v>
      </c>
      <c r="X22" s="167">
        <v>-865136</v>
      </c>
      <c r="Y22" s="167">
        <v>-436850</v>
      </c>
      <c r="Z22" s="167">
        <v>-1880953</v>
      </c>
      <c r="AA22" s="167">
        <f>+AA18+AA21</f>
        <v>-1413720</v>
      </c>
      <c r="AB22" s="167">
        <f t="shared" si="0"/>
        <v>-952497</v>
      </c>
      <c r="AC22" s="167">
        <f>AC18+AC21</f>
        <v>-453307</v>
      </c>
      <c r="AD22" s="167">
        <f t="shared" ref="AD22:AK22" si="3">AD18+AD21</f>
        <v>-1717740</v>
      </c>
      <c r="AE22" s="167">
        <f t="shared" si="3"/>
        <v>-1126998</v>
      </c>
      <c r="AF22" s="167">
        <f t="shared" si="3"/>
        <v>-695884</v>
      </c>
      <c r="AG22" s="167">
        <f t="shared" si="3"/>
        <v>-287119</v>
      </c>
      <c r="AH22" s="167">
        <f t="shared" si="3"/>
        <v>-1031520</v>
      </c>
      <c r="AI22" s="167">
        <f t="shared" si="3"/>
        <v>-754918</v>
      </c>
      <c r="AJ22" s="167">
        <f t="shared" si="3"/>
        <v>-494702</v>
      </c>
      <c r="AK22" s="167">
        <f t="shared" si="3"/>
        <v>-248617</v>
      </c>
    </row>
    <row r="23" spans="1:37">
      <c r="B23" s="282"/>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row>
    <row r="24" spans="1:37">
      <c r="A24" s="168"/>
      <c r="B24" s="168"/>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row>
    <row r="25" spans="1:37">
      <c r="A25" s="13" t="s">
        <v>53</v>
      </c>
      <c r="B25" s="13" t="s">
        <v>54</v>
      </c>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row>
    <row r="26" spans="1:37" ht="30.2" customHeight="1">
      <c r="A26" s="31" t="s">
        <v>125</v>
      </c>
      <c r="B26" s="31" t="s">
        <v>126</v>
      </c>
      <c r="C26" s="149" t="s">
        <v>738</v>
      </c>
      <c r="D26" s="149" t="s">
        <v>730</v>
      </c>
      <c r="E26" s="149" t="s">
        <v>695</v>
      </c>
      <c r="F26" s="149" t="s">
        <v>694</v>
      </c>
      <c r="G26" s="149" t="s">
        <v>686</v>
      </c>
      <c r="H26" s="149" t="s">
        <v>684</v>
      </c>
      <c r="I26" s="149" t="s">
        <v>673</v>
      </c>
      <c r="J26" s="149" t="s">
        <v>662</v>
      </c>
      <c r="K26" s="149" t="s">
        <v>586</v>
      </c>
      <c r="L26" s="149" t="s">
        <v>583</v>
      </c>
      <c r="M26" s="149" t="s">
        <v>578</v>
      </c>
      <c r="N26" s="149" t="s">
        <v>566</v>
      </c>
      <c r="O26" s="149" t="s">
        <v>565</v>
      </c>
      <c r="P26" s="149" t="s">
        <v>550</v>
      </c>
      <c r="Q26" s="149" t="s">
        <v>538</v>
      </c>
      <c r="R26" s="149" t="s">
        <v>520</v>
      </c>
      <c r="S26" s="149" t="s">
        <v>478</v>
      </c>
      <c r="T26" s="149" t="s">
        <v>448</v>
      </c>
      <c r="U26" s="149" t="s">
        <v>429</v>
      </c>
      <c r="V26" s="149" t="s">
        <v>427</v>
      </c>
      <c r="W26" s="149" t="s">
        <v>423</v>
      </c>
      <c r="X26" s="149" t="s">
        <v>419</v>
      </c>
      <c r="Y26" s="149" t="s">
        <v>417</v>
      </c>
      <c r="Z26" s="149" t="s">
        <v>415</v>
      </c>
      <c r="AA26" s="149" t="s">
        <v>408</v>
      </c>
      <c r="AB26" s="149" t="s">
        <v>398</v>
      </c>
      <c r="AC26" s="149" t="s">
        <v>383</v>
      </c>
      <c r="AD26" s="149" t="s">
        <v>379</v>
      </c>
      <c r="AE26" s="149" t="s">
        <v>372</v>
      </c>
      <c r="AF26" s="149" t="s">
        <v>373</v>
      </c>
      <c r="AG26" s="149" t="s">
        <v>374</v>
      </c>
      <c r="AH26" s="149" t="s">
        <v>375</v>
      </c>
      <c r="AI26" s="149" t="s">
        <v>376</v>
      </c>
      <c r="AJ26" s="149" t="s">
        <v>377</v>
      </c>
      <c r="AK26" s="149" t="s">
        <v>378</v>
      </c>
    </row>
    <row r="27" spans="1:37">
      <c r="A27" s="9" t="s">
        <v>350</v>
      </c>
      <c r="B27" s="262" t="s">
        <v>351</v>
      </c>
      <c r="C27" s="112">
        <v>-311730</v>
      </c>
      <c r="D27" s="112">
        <v>-317379.54001</v>
      </c>
      <c r="E27" s="112">
        <v>-313337.45999</v>
      </c>
      <c r="F27" s="112">
        <v>-299680</v>
      </c>
      <c r="G27" s="112">
        <v>-299751</v>
      </c>
      <c r="H27" s="112">
        <v>-291353</v>
      </c>
      <c r="I27" s="112">
        <v>-292794</v>
      </c>
      <c r="J27" s="112">
        <v>-298208</v>
      </c>
      <c r="K27" s="112">
        <v>-283617</v>
      </c>
      <c r="L27" s="112">
        <v>-292340</v>
      </c>
      <c r="M27" s="112">
        <v>-315770</v>
      </c>
      <c r="N27" s="112">
        <v>-352449</v>
      </c>
      <c r="O27" s="112">
        <v>-342022</v>
      </c>
      <c r="P27" s="112">
        <v>-335721</v>
      </c>
      <c r="Q27" s="112">
        <v>-338585</v>
      </c>
      <c r="R27" s="112">
        <v>-430005</v>
      </c>
      <c r="S27" s="112">
        <v>-212836</v>
      </c>
      <c r="T27" s="112">
        <v>-206607</v>
      </c>
      <c r="U27" s="112">
        <v>-207741</v>
      </c>
      <c r="V27" s="112">
        <v>-199594</v>
      </c>
      <c r="W27" s="112">
        <v>-210200</v>
      </c>
      <c r="X27" s="112">
        <v>-206108</v>
      </c>
      <c r="Y27" s="112">
        <v>-216103</v>
      </c>
      <c r="Z27" s="112">
        <v>-208438</v>
      </c>
      <c r="AA27" s="112">
        <v>-215858</v>
      </c>
      <c r="AB27" s="112">
        <v>-257213</v>
      </c>
      <c r="AC27" s="112">
        <v>-219923</v>
      </c>
      <c r="AD27" s="112">
        <v>-193920</v>
      </c>
      <c r="AE27" s="112">
        <v>-192973</v>
      </c>
      <c r="AF27" s="112">
        <v>-217712</v>
      </c>
      <c r="AG27" s="112">
        <v>-135643</v>
      </c>
      <c r="AH27" s="112">
        <v>-136493</v>
      </c>
      <c r="AI27" s="112">
        <v>-133062</v>
      </c>
      <c r="AJ27" s="24">
        <v>-122803</v>
      </c>
      <c r="AK27" s="24">
        <v>-129932</v>
      </c>
    </row>
    <row r="28" spans="1:37">
      <c r="A28" s="9" t="s">
        <v>127</v>
      </c>
      <c r="B28" s="262" t="s">
        <v>128</v>
      </c>
      <c r="C28" s="112">
        <v>-16733</v>
      </c>
      <c r="D28" s="112">
        <v>-32333</v>
      </c>
      <c r="E28" s="112">
        <v>-20576</v>
      </c>
      <c r="F28" s="112">
        <v>-29806</v>
      </c>
      <c r="G28" s="112">
        <v>-24181</v>
      </c>
      <c r="H28" s="112">
        <v>-27371</v>
      </c>
      <c r="I28" s="112">
        <v>-20797</v>
      </c>
      <c r="J28" s="112">
        <v>-21417</v>
      </c>
      <c r="K28" s="112">
        <v>-14783</v>
      </c>
      <c r="L28" s="112">
        <v>-19012</v>
      </c>
      <c r="M28" s="112">
        <v>-29378</v>
      </c>
      <c r="N28" s="112">
        <v>-40381</v>
      </c>
      <c r="O28" s="112">
        <v>-30055</v>
      </c>
      <c r="P28" s="112">
        <v>-52156</v>
      </c>
      <c r="Q28" s="112">
        <v>-24391</v>
      </c>
      <c r="R28" s="112">
        <v>-40458</v>
      </c>
      <c r="S28" s="112">
        <v>-16405</v>
      </c>
      <c r="T28" s="112">
        <v>-27467</v>
      </c>
      <c r="U28" s="112">
        <v>-23168</v>
      </c>
      <c r="V28" s="112">
        <v>-36509</v>
      </c>
      <c r="W28" s="112">
        <v>-19306</v>
      </c>
      <c r="X28" s="112">
        <v>-20900</v>
      </c>
      <c r="Y28" s="112">
        <v>-15664</v>
      </c>
      <c r="Z28" s="112">
        <v>-21349</v>
      </c>
      <c r="AA28" s="112">
        <v>-26655</v>
      </c>
      <c r="AB28" s="112">
        <v>-21926</v>
      </c>
      <c r="AC28" s="112">
        <v>-22734</v>
      </c>
      <c r="AD28" s="112">
        <v>-39619</v>
      </c>
      <c r="AE28" s="112">
        <v>-35492</v>
      </c>
      <c r="AF28" s="112">
        <v>-13122</v>
      </c>
      <c r="AG28" s="112">
        <v>-6633</v>
      </c>
      <c r="AH28" s="112">
        <v>-10306</v>
      </c>
      <c r="AI28" s="112">
        <v>-15729</v>
      </c>
      <c r="AJ28" s="24">
        <v>-12467</v>
      </c>
      <c r="AK28" s="24">
        <v>-9056</v>
      </c>
    </row>
    <row r="29" spans="1:37">
      <c r="A29" s="9" t="s">
        <v>129</v>
      </c>
      <c r="B29" s="268" t="s">
        <v>130</v>
      </c>
      <c r="C29" s="112">
        <v>-61163</v>
      </c>
      <c r="D29" s="112">
        <v>-58490.041129999998</v>
      </c>
      <c r="E29" s="112">
        <v>-58260.958870000002</v>
      </c>
      <c r="F29" s="112">
        <v>-57821</v>
      </c>
      <c r="G29" s="112">
        <v>-54704</v>
      </c>
      <c r="H29" s="112">
        <v>-51367</v>
      </c>
      <c r="I29" s="112">
        <v>-56861</v>
      </c>
      <c r="J29" s="112">
        <v>-75517</v>
      </c>
      <c r="K29" s="112">
        <v>-50923</v>
      </c>
      <c r="L29" s="112">
        <v>-32501</v>
      </c>
      <c r="M29" s="112">
        <v>-44211</v>
      </c>
      <c r="N29" s="112">
        <v>-89940</v>
      </c>
      <c r="O29" s="112">
        <v>-79802</v>
      </c>
      <c r="P29" s="112">
        <v>-71463</v>
      </c>
      <c r="Q29" s="112">
        <v>-47573</v>
      </c>
      <c r="R29" s="112">
        <v>-69052</v>
      </c>
      <c r="S29" s="112">
        <v>-31303</v>
      </c>
      <c r="T29" s="112">
        <v>-27220</v>
      </c>
      <c r="U29" s="112">
        <v>-24824</v>
      </c>
      <c r="V29" s="112">
        <v>-46315</v>
      </c>
      <c r="W29" s="112">
        <v>-30392</v>
      </c>
      <c r="X29" s="112">
        <v>-28091</v>
      </c>
      <c r="Y29" s="112">
        <v>-26652</v>
      </c>
      <c r="Z29" s="112">
        <v>-43800</v>
      </c>
      <c r="AA29" s="112">
        <v>-36069</v>
      </c>
      <c r="AB29" s="112">
        <v>-35812</v>
      </c>
      <c r="AC29" s="112">
        <v>-28837</v>
      </c>
      <c r="AD29" s="112">
        <v>-45233</v>
      </c>
      <c r="AE29" s="112">
        <v>-35160</v>
      </c>
      <c r="AF29" s="112">
        <v>-28567</v>
      </c>
      <c r="AG29" s="112">
        <v>-20607</v>
      </c>
      <c r="AH29" s="112">
        <v>-22880</v>
      </c>
      <c r="AI29" s="112">
        <v>-20139</v>
      </c>
      <c r="AJ29" s="24">
        <v>-19322</v>
      </c>
      <c r="AK29" s="24">
        <v>-19470</v>
      </c>
    </row>
    <row r="30" spans="1:37">
      <c r="A30" s="9" t="s">
        <v>131</v>
      </c>
      <c r="B30" s="262" t="s">
        <v>132</v>
      </c>
      <c r="C30" s="112">
        <v>0</v>
      </c>
      <c r="D30" s="112">
        <v>0</v>
      </c>
      <c r="E30" s="112"/>
      <c r="F30" s="112"/>
      <c r="G30" s="112"/>
      <c r="H30" s="112"/>
      <c r="I30" s="112"/>
      <c r="J30" s="112"/>
      <c r="K30" s="112"/>
      <c r="L30" s="112"/>
      <c r="M30" s="112"/>
      <c r="N30" s="112"/>
      <c r="O30" s="112"/>
      <c r="P30" s="112"/>
      <c r="Q30" s="112"/>
      <c r="R30" s="112">
        <v>-51232</v>
      </c>
      <c r="S30" s="112">
        <v>-35250</v>
      </c>
      <c r="T30" s="112">
        <v>-34503</v>
      </c>
      <c r="U30" s="112">
        <v>-37283</v>
      </c>
      <c r="V30" s="112">
        <v>-42004</v>
      </c>
      <c r="W30" s="112">
        <v>-40515</v>
      </c>
      <c r="X30" s="112">
        <v>-43316</v>
      </c>
      <c r="Y30" s="112">
        <v>-37459</v>
      </c>
      <c r="Z30" s="112">
        <v>-49238</v>
      </c>
      <c r="AA30" s="112">
        <v>-42987</v>
      </c>
      <c r="AB30" s="112">
        <v>-44501</v>
      </c>
      <c r="AC30" s="112">
        <v>-44597</v>
      </c>
      <c r="AD30" s="112">
        <v>-45873</v>
      </c>
      <c r="AE30" s="112">
        <v>-41873</v>
      </c>
      <c r="AF30" s="112">
        <v>-36544</v>
      </c>
      <c r="AG30" s="112">
        <v>-22398</v>
      </c>
      <c r="AH30" s="112">
        <v>-23547</v>
      </c>
      <c r="AI30" s="112">
        <v>-20961</v>
      </c>
      <c r="AJ30" s="24">
        <v>-22814</v>
      </c>
      <c r="AK30" s="24">
        <v>-23094</v>
      </c>
    </row>
    <row r="31" spans="1:37">
      <c r="A31" s="9" t="s">
        <v>541</v>
      </c>
      <c r="B31" s="262" t="s">
        <v>542</v>
      </c>
      <c r="C31" s="112">
        <v>-15965</v>
      </c>
      <c r="D31" s="112">
        <v>-17450.340680000001</v>
      </c>
      <c r="E31" s="112">
        <v>-14766.659320000001</v>
      </c>
      <c r="F31" s="112">
        <v>-19444</v>
      </c>
      <c r="G31" s="112">
        <v>-14451</v>
      </c>
      <c r="H31" s="112">
        <v>-13911</v>
      </c>
      <c r="I31" s="112">
        <v>-16138</v>
      </c>
      <c r="J31" s="112">
        <v>-19799</v>
      </c>
      <c r="K31" s="112">
        <v>-16988</v>
      </c>
      <c r="L31" s="112">
        <v>-16790</v>
      </c>
      <c r="M31" s="112">
        <v>-21605</v>
      </c>
      <c r="N31" s="112">
        <v>-23785</v>
      </c>
      <c r="O31" s="112">
        <v>-25237</v>
      </c>
      <c r="P31" s="112">
        <v>-20915</v>
      </c>
      <c r="Q31" s="112">
        <v>-27477</v>
      </c>
      <c r="R31" s="112"/>
      <c r="S31" s="112"/>
      <c r="T31" s="112"/>
      <c r="U31" s="112"/>
      <c r="V31" s="112"/>
      <c r="W31" s="112"/>
      <c r="X31" s="112"/>
      <c r="Y31" s="112"/>
      <c r="Z31" s="112"/>
      <c r="AA31" s="112"/>
      <c r="AB31" s="112"/>
      <c r="AC31" s="112"/>
      <c r="AD31" s="112"/>
      <c r="AE31" s="112"/>
      <c r="AF31" s="112"/>
      <c r="AG31" s="112"/>
      <c r="AH31" s="112"/>
      <c r="AI31" s="112"/>
      <c r="AJ31" s="24"/>
      <c r="AK31" s="24"/>
    </row>
    <row r="32" spans="1:37">
      <c r="A32" s="9" t="s">
        <v>133</v>
      </c>
      <c r="B32" s="262" t="s">
        <v>134</v>
      </c>
      <c r="C32" s="112">
        <v>-118085</v>
      </c>
      <c r="D32" s="112">
        <v>-116133.22387</v>
      </c>
      <c r="E32" s="112">
        <v>-104280.77613</v>
      </c>
      <c r="F32" s="112">
        <v>-169779</v>
      </c>
      <c r="G32" s="112">
        <v>-83156</v>
      </c>
      <c r="H32" s="112">
        <v>-65865.100000000006</v>
      </c>
      <c r="I32" s="112">
        <v>-65553.5</v>
      </c>
      <c r="J32" s="112">
        <v>-79923</v>
      </c>
      <c r="K32" s="112">
        <v>-79504</v>
      </c>
      <c r="L32" s="112">
        <v>-85784</v>
      </c>
      <c r="M32" s="112">
        <v>-78268</v>
      </c>
      <c r="N32" s="112">
        <v>-119378</v>
      </c>
      <c r="O32" s="112">
        <v>-84261</v>
      </c>
      <c r="P32" s="112">
        <v>-89912</v>
      </c>
      <c r="Q32" s="112">
        <v>-58213</v>
      </c>
      <c r="R32" s="112">
        <v>-101307</v>
      </c>
      <c r="S32" s="112">
        <v>-45283</v>
      </c>
      <c r="T32" s="112">
        <v>-47084</v>
      </c>
      <c r="U32" s="112">
        <v>-42280</v>
      </c>
      <c r="V32" s="112">
        <v>-41412</v>
      </c>
      <c r="W32" s="112">
        <v>-26148</v>
      </c>
      <c r="X32" s="112">
        <v>-43200</v>
      </c>
      <c r="Y32" s="112">
        <v>-42685</v>
      </c>
      <c r="Z32" s="112">
        <v>-42971</v>
      </c>
      <c r="AA32" s="112">
        <v>-47677</v>
      </c>
      <c r="AB32" s="112">
        <v>-43230</v>
      </c>
      <c r="AC32" s="112">
        <v>-50424</v>
      </c>
      <c r="AD32" s="112">
        <v>-54347</v>
      </c>
      <c r="AE32" s="112">
        <v>-52602</v>
      </c>
      <c r="AF32" s="112">
        <v>-44296</v>
      </c>
      <c r="AG32" s="112">
        <v>-54667</v>
      </c>
      <c r="AH32" s="112">
        <v>-46118</v>
      </c>
      <c r="AI32" s="112">
        <v>-35768</v>
      </c>
      <c r="AJ32" s="24">
        <v>-31595</v>
      </c>
      <c r="AK32" s="24">
        <v>-30669</v>
      </c>
    </row>
    <row r="33" spans="1:37">
      <c r="A33" s="22" t="s">
        <v>135</v>
      </c>
      <c r="B33" s="268" t="s">
        <v>136</v>
      </c>
      <c r="C33" s="112">
        <v>-4017</v>
      </c>
      <c r="D33" s="112">
        <v>-3360</v>
      </c>
      <c r="E33" s="112">
        <v>-1706</v>
      </c>
      <c r="F33" s="112">
        <v>-2084</v>
      </c>
      <c r="G33" s="112">
        <v>-2041</v>
      </c>
      <c r="H33" s="112">
        <v>-1324</v>
      </c>
      <c r="I33" s="112">
        <v>-1324</v>
      </c>
      <c r="J33" s="112">
        <v>-1236</v>
      </c>
      <c r="K33" s="112">
        <v>-1747</v>
      </c>
      <c r="L33" s="112">
        <v>-2028</v>
      </c>
      <c r="M33" s="112">
        <v>-3554</v>
      </c>
      <c r="N33" s="112">
        <v>-5348</v>
      </c>
      <c r="O33" s="112">
        <v>-5507</v>
      </c>
      <c r="P33" s="112">
        <v>-5298</v>
      </c>
      <c r="Q33" s="112">
        <v>-5781</v>
      </c>
      <c r="R33" s="112">
        <v>-4807</v>
      </c>
      <c r="S33" s="112">
        <v>-2879</v>
      </c>
      <c r="T33" s="112">
        <v>-3595</v>
      </c>
      <c r="U33" s="112">
        <v>-2318</v>
      </c>
      <c r="V33" s="112">
        <v>-2834</v>
      </c>
      <c r="W33" s="112">
        <v>-2517</v>
      </c>
      <c r="X33" s="112">
        <v>-3209</v>
      </c>
      <c r="Y33" s="112">
        <v>-2513</v>
      </c>
      <c r="Z33" s="112">
        <v>-2631</v>
      </c>
      <c r="AA33" s="112">
        <v>-2261</v>
      </c>
      <c r="AB33" s="112">
        <v>-2802</v>
      </c>
      <c r="AC33" s="112">
        <v>-1731</v>
      </c>
      <c r="AD33" s="112">
        <v>-1903</v>
      </c>
      <c r="AE33" s="112">
        <v>-1545</v>
      </c>
      <c r="AF33" s="112">
        <v>-974</v>
      </c>
      <c r="AG33" s="112">
        <v>-528</v>
      </c>
      <c r="AH33" s="112">
        <v>-660</v>
      </c>
      <c r="AI33" s="112">
        <v>-335</v>
      </c>
      <c r="AJ33" s="24">
        <v>-451</v>
      </c>
      <c r="AK33" s="24">
        <v>-411</v>
      </c>
    </row>
    <row r="34" spans="1:37">
      <c r="A34" s="22" t="s">
        <v>137</v>
      </c>
      <c r="B34" s="268" t="s">
        <v>138</v>
      </c>
      <c r="C34" s="112">
        <v>-6414</v>
      </c>
      <c r="D34" s="112">
        <v>-6341</v>
      </c>
      <c r="E34" s="112">
        <v>-6759</v>
      </c>
      <c r="F34" s="112">
        <v>-5387</v>
      </c>
      <c r="G34" s="112">
        <v>-5659</v>
      </c>
      <c r="H34" s="112">
        <v>-5924</v>
      </c>
      <c r="I34" s="112">
        <v>-5776</v>
      </c>
      <c r="J34" s="112">
        <v>-5921</v>
      </c>
      <c r="K34" s="112">
        <v>-6812</v>
      </c>
      <c r="L34" s="112">
        <v>-7113</v>
      </c>
      <c r="M34" s="112">
        <v>-5564</v>
      </c>
      <c r="N34" s="112">
        <v>-1662</v>
      </c>
      <c r="O34" s="112">
        <v>-1151</v>
      </c>
      <c r="P34" s="112">
        <v>-1995</v>
      </c>
      <c r="Q34" s="112">
        <v>-2208</v>
      </c>
      <c r="R34" s="112">
        <v>-1751</v>
      </c>
      <c r="S34" s="112">
        <v>-784</v>
      </c>
      <c r="T34" s="112">
        <v>-888</v>
      </c>
      <c r="U34" s="112">
        <v>-668</v>
      </c>
      <c r="V34" s="112">
        <v>-838</v>
      </c>
      <c r="W34" s="112">
        <v>-1098</v>
      </c>
      <c r="X34" s="112">
        <v>-849</v>
      </c>
      <c r="Y34" s="112">
        <v>-663</v>
      </c>
      <c r="Z34" s="112">
        <v>-745</v>
      </c>
      <c r="AA34" s="112">
        <v>-941</v>
      </c>
      <c r="AB34" s="112">
        <v>-384</v>
      </c>
      <c r="AC34" s="112">
        <v>-1474</v>
      </c>
      <c r="AD34" s="112">
        <v>-1239</v>
      </c>
      <c r="AE34" s="112">
        <v>-1295</v>
      </c>
      <c r="AF34" s="112">
        <v>-935</v>
      </c>
      <c r="AG34" s="112">
        <v>-227</v>
      </c>
      <c r="AH34" s="112">
        <v>-154</v>
      </c>
      <c r="AI34" s="112">
        <v>-199</v>
      </c>
      <c r="AJ34" s="24">
        <v>-225</v>
      </c>
      <c r="AK34" s="24">
        <v>-308</v>
      </c>
    </row>
    <row r="35" spans="1:37" ht="25.5">
      <c r="A35" s="22" t="s">
        <v>139</v>
      </c>
      <c r="B35" s="268" t="s">
        <v>140</v>
      </c>
      <c r="C35" s="112">
        <v>-616</v>
      </c>
      <c r="D35" s="112">
        <v>-770</v>
      </c>
      <c r="E35" s="112">
        <v>-628</v>
      </c>
      <c r="F35" s="112">
        <v>-837</v>
      </c>
      <c r="G35" s="112">
        <v>-731</v>
      </c>
      <c r="H35" s="112">
        <v>-590</v>
      </c>
      <c r="I35" s="112">
        <v>-757</v>
      </c>
      <c r="J35" s="112">
        <v>-780</v>
      </c>
      <c r="K35" s="112">
        <v>-927</v>
      </c>
      <c r="L35" s="112">
        <v>-747</v>
      </c>
      <c r="M35" s="112">
        <v>-948</v>
      </c>
      <c r="N35" s="112">
        <v>-1187</v>
      </c>
      <c r="O35" s="112">
        <v>-1248</v>
      </c>
      <c r="P35" s="112">
        <v>-1112</v>
      </c>
      <c r="Q35" s="112">
        <v>-1057</v>
      </c>
      <c r="R35" s="112">
        <v>-2296</v>
      </c>
      <c r="S35" s="112">
        <v>-1421</v>
      </c>
      <c r="T35" s="112">
        <v>-1493</v>
      </c>
      <c r="U35" s="112">
        <v>-1525</v>
      </c>
      <c r="V35" s="112">
        <v>-5054</v>
      </c>
      <c r="W35" s="112">
        <v>-4425</v>
      </c>
      <c r="X35" s="112">
        <v>-5343</v>
      </c>
      <c r="Y35" s="112">
        <v>-4631</v>
      </c>
      <c r="Z35" s="112">
        <v>-5695</v>
      </c>
      <c r="AA35" s="112">
        <v>-5676</v>
      </c>
      <c r="AB35" s="112">
        <v>-5647</v>
      </c>
      <c r="AC35" s="112">
        <v>-6479</v>
      </c>
      <c r="AD35" s="112">
        <v>-7887</v>
      </c>
      <c r="AE35" s="112">
        <v>-589</v>
      </c>
      <c r="AF35" s="112">
        <v>-2643</v>
      </c>
      <c r="AG35" s="112"/>
      <c r="AH35" s="112"/>
      <c r="AI35" s="112"/>
      <c r="AJ35" s="24"/>
      <c r="AK35" s="24"/>
    </row>
    <row r="36" spans="1:37">
      <c r="A36" s="364" t="s">
        <v>141</v>
      </c>
      <c r="B36" s="369" t="s">
        <v>142</v>
      </c>
      <c r="C36" s="373">
        <v>4</v>
      </c>
      <c r="D36" s="373"/>
      <c r="E36" s="112">
        <v>-151713</v>
      </c>
      <c r="F36" s="112">
        <v>-13057</v>
      </c>
      <c r="G36" s="112">
        <v>-13071</v>
      </c>
      <c r="H36" s="112">
        <v>-13508</v>
      </c>
      <c r="I36" s="112">
        <v>-103716</v>
      </c>
      <c r="J36" s="112">
        <v>-21749</v>
      </c>
      <c r="K36" s="112">
        <v>-21883</v>
      </c>
      <c r="L36" s="112">
        <v>-21927.407260000007</v>
      </c>
      <c r="M36" s="112">
        <v>-147626</v>
      </c>
      <c r="N36" s="112">
        <v>-12065</v>
      </c>
      <c r="O36" s="112">
        <v>-12315</v>
      </c>
      <c r="P36" s="112">
        <v>-12578</v>
      </c>
      <c r="Q36" s="112">
        <v>-129142</v>
      </c>
      <c r="R36" s="112">
        <v>-21143</v>
      </c>
      <c r="S36" s="112">
        <v>-13992</v>
      </c>
      <c r="T36" s="112">
        <v>-43113</v>
      </c>
      <c r="U36" s="112">
        <v>-39046</v>
      </c>
      <c r="V36" s="112">
        <v>-10958</v>
      </c>
      <c r="W36" s="112">
        <v>-11132</v>
      </c>
      <c r="X36" s="112">
        <v>-31972</v>
      </c>
      <c r="Y36" s="112">
        <v>-41421</v>
      </c>
      <c r="Z36" s="112">
        <v>-37138</v>
      </c>
      <c r="AA36" s="112">
        <v>-30439</v>
      </c>
      <c r="AB36" s="112">
        <v>-30742</v>
      </c>
      <c r="AC36" s="112">
        <v>-30594</v>
      </c>
      <c r="AD36" s="112">
        <v>-28715</v>
      </c>
      <c r="AE36" s="112">
        <v>-27862</v>
      </c>
      <c r="AF36" s="112">
        <v>-25296</v>
      </c>
      <c r="AG36" s="112">
        <v>-16966</v>
      </c>
      <c r="AH36" s="112">
        <v>-9653</v>
      </c>
      <c r="AI36" s="112">
        <v>-9654</v>
      </c>
      <c r="AJ36" s="24">
        <v>-9244</v>
      </c>
      <c r="AK36" s="24">
        <v>-9180</v>
      </c>
    </row>
    <row r="37" spans="1:37">
      <c r="A37" s="364" t="s">
        <v>740</v>
      </c>
      <c r="B37" s="369" t="s">
        <v>741</v>
      </c>
      <c r="C37" s="373">
        <v>-18513</v>
      </c>
      <c r="D37" s="373">
        <v>-188017</v>
      </c>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24"/>
      <c r="AK37" s="24"/>
    </row>
    <row r="38" spans="1:37">
      <c r="A38" s="137" t="s">
        <v>143</v>
      </c>
      <c r="B38" s="281" t="s">
        <v>144</v>
      </c>
      <c r="C38" s="112">
        <v>-3579</v>
      </c>
      <c r="D38" s="112">
        <v>-3635</v>
      </c>
      <c r="E38" s="112">
        <v>-3578</v>
      </c>
      <c r="F38" s="112">
        <v>-3351</v>
      </c>
      <c r="G38" s="112">
        <v>-3486</v>
      </c>
      <c r="H38" s="112">
        <v>-3217</v>
      </c>
      <c r="I38" s="112">
        <v>-3352</v>
      </c>
      <c r="J38" s="112">
        <v>-2776</v>
      </c>
      <c r="K38" s="112">
        <v>-2668</v>
      </c>
      <c r="L38" s="112">
        <v>-2639</v>
      </c>
      <c r="M38" s="112">
        <v>-2622</v>
      </c>
      <c r="N38" s="112">
        <v>-3608</v>
      </c>
      <c r="O38" s="112">
        <v>-3636</v>
      </c>
      <c r="P38" s="112">
        <v>-3672</v>
      </c>
      <c r="Q38" s="112">
        <v>-3651</v>
      </c>
      <c r="R38" s="112">
        <v>-2920</v>
      </c>
      <c r="S38" s="112">
        <v>-1251</v>
      </c>
      <c r="T38" s="112">
        <v>-1239</v>
      </c>
      <c r="U38" s="112">
        <v>-1235</v>
      </c>
      <c r="V38" s="112">
        <v>-1358</v>
      </c>
      <c r="W38" s="112">
        <v>-1105</v>
      </c>
      <c r="X38" s="112">
        <v>-1205</v>
      </c>
      <c r="Y38" s="112">
        <v>-1168</v>
      </c>
      <c r="Z38" s="112">
        <v>2540</v>
      </c>
      <c r="AA38" s="112">
        <v>-217</v>
      </c>
      <c r="AB38" s="112">
        <v>-3634</v>
      </c>
      <c r="AC38" s="112">
        <v>-3427</v>
      </c>
      <c r="AD38" s="112"/>
      <c r="AE38" s="112">
        <v>-1</v>
      </c>
      <c r="AF38" s="112">
        <v>-2882</v>
      </c>
      <c r="AG38" s="112">
        <v>-2133</v>
      </c>
      <c r="AH38" s="112"/>
      <c r="AI38" s="24"/>
      <c r="AJ38" s="24">
        <v>-1937</v>
      </c>
      <c r="AK38" s="24">
        <v>-1889</v>
      </c>
    </row>
    <row r="39" spans="1:37" ht="25.5">
      <c r="A39" s="9" t="s">
        <v>680</v>
      </c>
      <c r="B39" s="281" t="s">
        <v>681</v>
      </c>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v>-128382</v>
      </c>
      <c r="AE39" s="138"/>
      <c r="AF39" s="138"/>
      <c r="AG39" s="138"/>
      <c r="AH39" s="138"/>
      <c r="AI39" s="138"/>
      <c r="AJ39" s="138"/>
      <c r="AK39" s="138"/>
    </row>
    <row r="40" spans="1:37">
      <c r="A40" s="11" t="s">
        <v>145</v>
      </c>
      <c r="B40" s="263" t="s">
        <v>146</v>
      </c>
      <c r="C40" s="133">
        <v>-556811</v>
      </c>
      <c r="D40" s="133">
        <v>-743909.14569000003</v>
      </c>
      <c r="E40" s="133">
        <v>-675605.85430999997</v>
      </c>
      <c r="F40" s="133">
        <v>-601246</v>
      </c>
      <c r="G40" s="133">
        <v>-501231</v>
      </c>
      <c r="H40" s="133">
        <v>-474430.1</v>
      </c>
      <c r="I40" s="133">
        <v>-567068.5</v>
      </c>
      <c r="J40" s="133">
        <v>-527325.60000000009</v>
      </c>
      <c r="K40" s="133">
        <v>-479852.39999999991</v>
      </c>
      <c r="L40" s="133">
        <v>-480880.76</v>
      </c>
      <c r="M40" s="133">
        <v>-649546.23999999999</v>
      </c>
      <c r="N40" s="133">
        <v>-649803</v>
      </c>
      <c r="O40" s="133">
        <v>-585234</v>
      </c>
      <c r="P40" s="133">
        <v>-594822</v>
      </c>
      <c r="Q40" s="133">
        <v>-638078</v>
      </c>
      <c r="R40" s="133">
        <v>-724971</v>
      </c>
      <c r="S40" s="133">
        <v>-361404</v>
      </c>
      <c r="T40" s="133">
        <v>-393209</v>
      </c>
      <c r="U40" s="133">
        <v>-380088</v>
      </c>
      <c r="V40" s="133">
        <v>-386876</v>
      </c>
      <c r="W40" s="133">
        <v>-346838</v>
      </c>
      <c r="X40" s="133">
        <v>-384193</v>
      </c>
      <c r="Y40" s="133">
        <v>-388959</v>
      </c>
      <c r="Z40" s="133">
        <v>-409465</v>
      </c>
      <c r="AA40" s="133">
        <f>+AA18-AB18</f>
        <v>-408780</v>
      </c>
      <c r="AB40" s="133">
        <f t="shared" ref="AB40:AK40" si="4">SUM(AB27:AB39)</f>
        <v>-445891</v>
      </c>
      <c r="AC40" s="133">
        <f t="shared" si="4"/>
        <v>-410220</v>
      </c>
      <c r="AD40" s="133">
        <f t="shared" si="4"/>
        <v>-547118</v>
      </c>
      <c r="AE40" s="133">
        <f t="shared" si="4"/>
        <v>-389392</v>
      </c>
      <c r="AF40" s="133">
        <f t="shared" si="4"/>
        <v>-372971</v>
      </c>
      <c r="AG40" s="133">
        <f t="shared" si="4"/>
        <v>-259802</v>
      </c>
      <c r="AH40" s="133">
        <f t="shared" si="4"/>
        <v>-249811</v>
      </c>
      <c r="AI40" s="133">
        <f t="shared" si="4"/>
        <v>-235847</v>
      </c>
      <c r="AJ40" s="133">
        <f t="shared" si="4"/>
        <v>-220858</v>
      </c>
      <c r="AK40" s="133">
        <f t="shared" si="4"/>
        <v>-224009</v>
      </c>
    </row>
    <row r="41" spans="1:37">
      <c r="A41" s="9" t="s">
        <v>147</v>
      </c>
      <c r="B41" s="262" t="s">
        <v>148</v>
      </c>
      <c r="C41" s="112">
        <v>-50244</v>
      </c>
      <c r="D41" s="112">
        <v>-52543</v>
      </c>
      <c r="E41" s="112">
        <v>-53244</v>
      </c>
      <c r="F41" s="112">
        <v>-56043</v>
      </c>
      <c r="G41" s="112">
        <v>-56585</v>
      </c>
      <c r="H41" s="112">
        <v>-57681.8</v>
      </c>
      <c r="I41" s="112">
        <v>-59978.2</v>
      </c>
      <c r="J41" s="112">
        <v>-60964.959999999963</v>
      </c>
      <c r="K41" s="112">
        <v>-54866.799999999988</v>
      </c>
      <c r="L41" s="112">
        <v>-61434.950000000012</v>
      </c>
      <c r="M41" s="112">
        <v>-57859.25</v>
      </c>
      <c r="N41" s="112">
        <v>-61565</v>
      </c>
      <c r="O41" s="112">
        <v>-56157</v>
      </c>
      <c r="P41" s="112">
        <v>-54298</v>
      </c>
      <c r="Q41" s="112">
        <v>-54238</v>
      </c>
      <c r="R41" s="112">
        <v>-25021</v>
      </c>
      <c r="S41" s="112">
        <v>-21811</v>
      </c>
      <c r="T41" s="112">
        <v>-22073</v>
      </c>
      <c r="U41" s="112">
        <v>-22124</v>
      </c>
      <c r="V41" s="112">
        <v>-22073</v>
      </c>
      <c r="W41" s="112">
        <v>-21701</v>
      </c>
      <c r="X41" s="112">
        <v>-21601</v>
      </c>
      <c r="Y41" s="112">
        <v>-22182</v>
      </c>
      <c r="Z41" s="112">
        <v>-22451</v>
      </c>
      <c r="AA41" s="112">
        <v>-19338</v>
      </c>
      <c r="AB41" s="112">
        <v>-20535</v>
      </c>
      <c r="AC41" s="112">
        <v>-19756</v>
      </c>
      <c r="AD41" s="112">
        <v>-20447</v>
      </c>
      <c r="AE41" s="112">
        <v>-18697</v>
      </c>
      <c r="AF41" s="112">
        <v>-16909</v>
      </c>
      <c r="AG41" s="112">
        <v>-12538</v>
      </c>
      <c r="AH41" s="112">
        <v>-12770</v>
      </c>
      <c r="AI41" s="112">
        <v>-12667</v>
      </c>
      <c r="AJ41" s="24">
        <v>-13015</v>
      </c>
      <c r="AK41" s="24">
        <v>-12778</v>
      </c>
    </row>
    <row r="42" spans="1:37">
      <c r="A42" s="9" t="s">
        <v>149</v>
      </c>
      <c r="B42" s="262" t="s">
        <v>150</v>
      </c>
      <c r="C42" s="112">
        <v>-51609</v>
      </c>
      <c r="D42" s="112">
        <v>-54696</v>
      </c>
      <c r="E42" s="112">
        <v>-45992</v>
      </c>
      <c r="F42" s="112">
        <v>-47864</v>
      </c>
      <c r="G42" s="112">
        <v>-40863</v>
      </c>
      <c r="H42" s="112">
        <v>-42412.4</v>
      </c>
      <c r="I42" s="112">
        <v>-38125.599999999999</v>
      </c>
      <c r="J42" s="112">
        <v>-36459</v>
      </c>
      <c r="K42" s="112">
        <v>-36115</v>
      </c>
      <c r="L42" s="112">
        <v>-28525.05</v>
      </c>
      <c r="M42" s="112">
        <v>-31732.95</v>
      </c>
      <c r="N42" s="112">
        <v>-40339</v>
      </c>
      <c r="O42" s="112">
        <v>-74859</v>
      </c>
      <c r="P42" s="112">
        <v>-61457</v>
      </c>
      <c r="Q42" s="112">
        <v>-51234</v>
      </c>
      <c r="R42" s="112">
        <v>-40467</v>
      </c>
      <c r="S42" s="112">
        <v>-19753</v>
      </c>
      <c r="T42" s="112">
        <v>-19656</v>
      </c>
      <c r="U42" s="112">
        <v>-18809</v>
      </c>
      <c r="V42" s="112">
        <v>-21491</v>
      </c>
      <c r="W42" s="112">
        <v>-16815</v>
      </c>
      <c r="X42" s="112">
        <v>-22492</v>
      </c>
      <c r="Y42" s="112">
        <v>-25709</v>
      </c>
      <c r="Z42" s="112">
        <v>-35317</v>
      </c>
      <c r="AA42" s="112">
        <v>-33105</v>
      </c>
      <c r="AB42" s="112">
        <v>-32764</v>
      </c>
      <c r="AC42" s="112">
        <v>-23331</v>
      </c>
      <c r="AD42" s="112">
        <v>-23177</v>
      </c>
      <c r="AE42" s="112">
        <v>-23025</v>
      </c>
      <c r="AF42" s="112">
        <v>-18885</v>
      </c>
      <c r="AG42" s="112">
        <v>-14779</v>
      </c>
      <c r="AH42" s="112">
        <v>-14021</v>
      </c>
      <c r="AI42" s="112">
        <v>-11702</v>
      </c>
      <c r="AJ42" s="24">
        <v>-12212</v>
      </c>
      <c r="AK42" s="24">
        <v>-11830</v>
      </c>
    </row>
    <row r="43" spans="1:37" ht="15" thickBot="1">
      <c r="A43" s="11" t="s">
        <v>151</v>
      </c>
      <c r="B43" s="263" t="s">
        <v>152</v>
      </c>
      <c r="C43" s="133">
        <v>-101853</v>
      </c>
      <c r="D43" s="133">
        <v>-107239</v>
      </c>
      <c r="E43" s="133">
        <v>-99236</v>
      </c>
      <c r="F43" s="133">
        <v>-103907</v>
      </c>
      <c r="G43" s="133">
        <v>-97448</v>
      </c>
      <c r="H43" s="133">
        <v>-100094.20000000001</v>
      </c>
      <c r="I43" s="133">
        <v>-98103.799999999988</v>
      </c>
      <c r="J43" s="133">
        <v>-97423.959999999963</v>
      </c>
      <c r="K43" s="133">
        <v>-90981.799999999988</v>
      </c>
      <c r="L43" s="133">
        <v>-89960.000000000015</v>
      </c>
      <c r="M43" s="133">
        <v>-89592.2</v>
      </c>
      <c r="N43" s="133">
        <v>-101904</v>
      </c>
      <c r="O43" s="133">
        <v>-131016</v>
      </c>
      <c r="P43" s="133">
        <v>-115755</v>
      </c>
      <c r="Q43" s="133">
        <v>-105472</v>
      </c>
      <c r="R43" s="133">
        <v>-65488</v>
      </c>
      <c r="S43" s="133">
        <v>-41564</v>
      </c>
      <c r="T43" s="133">
        <v>-41729</v>
      </c>
      <c r="U43" s="133">
        <v>-40933</v>
      </c>
      <c r="V43" s="133">
        <v>-43564</v>
      </c>
      <c r="W43" s="133">
        <v>-38516</v>
      </c>
      <c r="X43" s="133">
        <v>-44093</v>
      </c>
      <c r="Y43" s="133">
        <v>-47891</v>
      </c>
      <c r="Z43" s="133">
        <v>-57768</v>
      </c>
      <c r="AA43" s="133">
        <f>+AA21-AB21</f>
        <v>-52443</v>
      </c>
      <c r="AB43" s="133">
        <f>SUM(AB41:AB42)</f>
        <v>-53299</v>
      </c>
      <c r="AC43" s="133">
        <f>SUM(AC41:AC42)</f>
        <v>-43087</v>
      </c>
      <c r="AD43" s="133">
        <f t="shared" ref="AD43:AK43" si="5">SUM(AD41:AD42)</f>
        <v>-43624</v>
      </c>
      <c r="AE43" s="133">
        <f t="shared" si="5"/>
        <v>-41722</v>
      </c>
      <c r="AF43" s="133">
        <f t="shared" si="5"/>
        <v>-35794</v>
      </c>
      <c r="AG43" s="133">
        <f t="shared" si="5"/>
        <v>-27317</v>
      </c>
      <c r="AH43" s="133">
        <f t="shared" si="5"/>
        <v>-26791</v>
      </c>
      <c r="AI43" s="133">
        <f t="shared" si="5"/>
        <v>-24369</v>
      </c>
      <c r="AJ43" s="133">
        <f t="shared" si="5"/>
        <v>-25227</v>
      </c>
      <c r="AK43" s="133">
        <f t="shared" si="5"/>
        <v>-24608</v>
      </c>
    </row>
    <row r="44" spans="1:37" ht="26.25" thickTop="1">
      <c r="A44" s="151" t="s">
        <v>386</v>
      </c>
      <c r="B44" s="264" t="s">
        <v>153</v>
      </c>
      <c r="C44" s="167">
        <v>-658664</v>
      </c>
      <c r="D44" s="167">
        <v>-851148.14569000003</v>
      </c>
      <c r="E44" s="167">
        <v>-774841.85430999997</v>
      </c>
      <c r="F44" s="167">
        <v>-705153</v>
      </c>
      <c r="G44" s="167">
        <v>-598679</v>
      </c>
      <c r="H44" s="167">
        <v>-574524.30000000005</v>
      </c>
      <c r="I44" s="167">
        <v>-665172.30000000005</v>
      </c>
      <c r="J44" s="167">
        <v>-624749.56000000006</v>
      </c>
      <c r="K44" s="167">
        <v>-570834.19999999995</v>
      </c>
      <c r="L44" s="167">
        <v>-570840.76</v>
      </c>
      <c r="M44" s="167">
        <v>-739138.44</v>
      </c>
      <c r="N44" s="167">
        <v>-751707</v>
      </c>
      <c r="O44" s="167">
        <v>-716250</v>
      </c>
      <c r="P44" s="167">
        <v>-710577</v>
      </c>
      <c r="Q44" s="167">
        <v>-743550</v>
      </c>
      <c r="R44" s="167">
        <v>-790459</v>
      </c>
      <c r="S44" s="167">
        <v>-402968</v>
      </c>
      <c r="T44" s="167">
        <v>-434938</v>
      </c>
      <c r="U44" s="167">
        <v>-421021</v>
      </c>
      <c r="V44" s="167">
        <v>-430440</v>
      </c>
      <c r="W44" s="167">
        <v>-385354</v>
      </c>
      <c r="X44" s="167">
        <v>-428286</v>
      </c>
      <c r="Y44" s="167">
        <v>-436850</v>
      </c>
      <c r="Z44" s="167">
        <v>-467233</v>
      </c>
      <c r="AA44" s="167">
        <f>+AA22-AB22</f>
        <v>-461223</v>
      </c>
      <c r="AB44" s="167">
        <f t="shared" ref="AB44:AK44" si="6">AB40+AB43</f>
        <v>-499190</v>
      </c>
      <c r="AC44" s="167">
        <f t="shared" si="6"/>
        <v>-453307</v>
      </c>
      <c r="AD44" s="167">
        <f t="shared" si="6"/>
        <v>-590742</v>
      </c>
      <c r="AE44" s="167">
        <f t="shared" si="6"/>
        <v>-431114</v>
      </c>
      <c r="AF44" s="167">
        <f t="shared" si="6"/>
        <v>-408765</v>
      </c>
      <c r="AG44" s="167">
        <f t="shared" si="6"/>
        <v>-287119</v>
      </c>
      <c r="AH44" s="167">
        <f t="shared" si="6"/>
        <v>-276602</v>
      </c>
      <c r="AI44" s="167">
        <f t="shared" si="6"/>
        <v>-260216</v>
      </c>
      <c r="AJ44" s="167">
        <f t="shared" si="6"/>
        <v>-246085</v>
      </c>
      <c r="AK44" s="167">
        <f t="shared" si="6"/>
        <v>-248617</v>
      </c>
    </row>
    <row r="46" spans="1:37">
      <c r="A46" s="312" t="s">
        <v>682</v>
      </c>
    </row>
    <row r="47" spans="1:37">
      <c r="A47" s="312" t="s">
        <v>683</v>
      </c>
    </row>
    <row r="48" spans="1:37">
      <c r="A48" s="233" t="s">
        <v>762</v>
      </c>
    </row>
    <row r="49" spans="1:37">
      <c r="A49" s="233" t="s">
        <v>763</v>
      </c>
    </row>
    <row r="53" spans="1:37" ht="18">
      <c r="A53" s="201" t="s">
        <v>424</v>
      </c>
    </row>
    <row r="55" spans="1:37">
      <c r="A55" s="13" t="s">
        <v>2</v>
      </c>
      <c r="B55" s="13" t="s">
        <v>3</v>
      </c>
    </row>
    <row r="56" spans="1:37" ht="30.2" customHeight="1">
      <c r="A56" s="230" t="s">
        <v>125</v>
      </c>
      <c r="B56" s="230" t="s">
        <v>126</v>
      </c>
      <c r="C56" s="194" t="s">
        <v>11</v>
      </c>
      <c r="D56" s="194" t="s">
        <v>10</v>
      </c>
      <c r="E56" s="194" t="s">
        <v>9</v>
      </c>
      <c r="F56" s="194" t="s">
        <v>8</v>
      </c>
      <c r="G56" s="194" t="s">
        <v>7</v>
      </c>
      <c r="H56" s="194" t="s">
        <v>6</v>
      </c>
      <c r="I56" s="194" t="s">
        <v>349</v>
      </c>
      <c r="J56" s="194" t="s">
        <v>360</v>
      </c>
      <c r="K56" s="194" t="s">
        <v>380</v>
      </c>
      <c r="L56" s="194" t="s">
        <v>397</v>
      </c>
      <c r="M56" s="194" t="s">
        <v>407</v>
      </c>
      <c r="N56" s="194" t="s">
        <v>414</v>
      </c>
      <c r="O56" s="194" t="s">
        <v>416</v>
      </c>
      <c r="P56" s="194" t="s">
        <v>418</v>
      </c>
      <c r="Q56" s="194" t="s">
        <v>422</v>
      </c>
      <c r="R56" s="194" t="s">
        <v>426</v>
      </c>
      <c r="S56" s="194" t="s">
        <v>428</v>
      </c>
      <c r="T56" s="194">
        <v>43281</v>
      </c>
      <c r="U56" s="194">
        <v>43373</v>
      </c>
      <c r="V56" s="194">
        <v>43464</v>
      </c>
      <c r="W56" s="194">
        <v>43555</v>
      </c>
      <c r="X56" s="194">
        <v>43646</v>
      </c>
      <c r="Y56" s="194">
        <v>43738</v>
      </c>
      <c r="Z56" s="194">
        <v>43830</v>
      </c>
      <c r="AA56" s="194">
        <v>43921</v>
      </c>
      <c r="AB56" s="194">
        <v>44012</v>
      </c>
      <c r="AC56" s="194">
        <v>44104</v>
      </c>
      <c r="AD56" s="194">
        <v>44196</v>
      </c>
      <c r="AE56" s="194">
        <v>44286</v>
      </c>
      <c r="AF56" s="194">
        <v>44377</v>
      </c>
      <c r="AG56" s="194">
        <v>44469</v>
      </c>
      <c r="AH56" s="194">
        <v>44561</v>
      </c>
      <c r="AI56" s="194">
        <v>44651</v>
      </c>
      <c r="AJ56" s="194">
        <v>44742</v>
      </c>
      <c r="AK56" s="194">
        <v>44834</v>
      </c>
    </row>
    <row r="57" spans="1:37">
      <c r="A57" s="9" t="s">
        <v>359</v>
      </c>
      <c r="B57" s="197" t="s">
        <v>351</v>
      </c>
      <c r="C57" s="24">
        <v>-129932</v>
      </c>
      <c r="D57" s="24">
        <v>-252735</v>
      </c>
      <c r="E57" s="24">
        <v>-385797</v>
      </c>
      <c r="F57" s="24">
        <v>-522290</v>
      </c>
      <c r="G57" s="24">
        <v>-135643</v>
      </c>
      <c r="H57" s="24">
        <v>-353355</v>
      </c>
      <c r="I57" s="24">
        <v>-546328</v>
      </c>
      <c r="J57" s="24">
        <v>-740248</v>
      </c>
      <c r="K57" s="24">
        <v>-219923</v>
      </c>
      <c r="L57" s="24">
        <v>-477136</v>
      </c>
      <c r="M57" s="24">
        <v>-692994</v>
      </c>
      <c r="N57" s="24">
        <v>-901432</v>
      </c>
      <c r="O57" s="24">
        <v>-216103</v>
      </c>
      <c r="P57" s="24">
        <v>-422211</v>
      </c>
      <c r="Q57" s="24">
        <v>-632411</v>
      </c>
      <c r="R57" s="24">
        <v>-832005</v>
      </c>
      <c r="S57" s="24">
        <v>-207741</v>
      </c>
      <c r="T57" s="24">
        <v>-414348</v>
      </c>
      <c r="U57" s="24">
        <v>-627184</v>
      </c>
      <c r="V57" s="24">
        <v>-1057189</v>
      </c>
      <c r="W57" s="24">
        <v>-338585</v>
      </c>
      <c r="X57" s="24">
        <v>-674306</v>
      </c>
      <c r="Y57" s="24">
        <v>-1016328</v>
      </c>
      <c r="Z57" s="24">
        <v>-1368777</v>
      </c>
      <c r="AA57" s="24">
        <v>-315770</v>
      </c>
      <c r="AB57" s="24">
        <v>-608110</v>
      </c>
      <c r="AC57" s="24">
        <v>-891727</v>
      </c>
      <c r="AD57" s="24">
        <v>-1189935</v>
      </c>
      <c r="AE57" s="24">
        <v>-292794</v>
      </c>
      <c r="AF57" s="24">
        <v>-584147</v>
      </c>
      <c r="AG57" s="112">
        <v>-883898</v>
      </c>
      <c r="AH57" s="112">
        <v>-1183578</v>
      </c>
      <c r="AI57" s="112">
        <v>-313337.45999</v>
      </c>
      <c r="AJ57" s="112">
        <v>-630717</v>
      </c>
      <c r="AK57" s="24">
        <v>-942447</v>
      </c>
    </row>
    <row r="58" spans="1:37">
      <c r="A58" s="9" t="s">
        <v>127</v>
      </c>
      <c r="B58" s="197" t="s">
        <v>128</v>
      </c>
      <c r="C58" s="24">
        <v>-9056</v>
      </c>
      <c r="D58" s="24">
        <v>-21523</v>
      </c>
      <c r="E58" s="24">
        <v>-37252</v>
      </c>
      <c r="F58" s="24">
        <v>-47558</v>
      </c>
      <c r="G58" s="24">
        <v>-6633</v>
      </c>
      <c r="H58" s="24">
        <v>-19755</v>
      </c>
      <c r="I58" s="24">
        <v>-55247</v>
      </c>
      <c r="J58" s="24">
        <v>-94866</v>
      </c>
      <c r="K58" s="24">
        <v>-22734</v>
      </c>
      <c r="L58" s="24">
        <v>-44660</v>
      </c>
      <c r="M58" s="24">
        <v>-71315</v>
      </c>
      <c r="N58" s="24">
        <v>-92664</v>
      </c>
      <c r="O58" s="24">
        <v>-15664</v>
      </c>
      <c r="P58" s="24">
        <v>-36564</v>
      </c>
      <c r="Q58" s="24">
        <v>-55870</v>
      </c>
      <c r="R58" s="24">
        <v>-92379</v>
      </c>
      <c r="S58" s="24">
        <v>-23168</v>
      </c>
      <c r="T58" s="24">
        <v>-50635</v>
      </c>
      <c r="U58" s="24">
        <v>-67040</v>
      </c>
      <c r="V58" s="24">
        <v>-107498</v>
      </c>
      <c r="W58" s="24">
        <v>-24391</v>
      </c>
      <c r="X58" s="24">
        <v>-76547</v>
      </c>
      <c r="Y58" s="24">
        <v>-106602</v>
      </c>
      <c r="Z58" s="24">
        <v>-146983</v>
      </c>
      <c r="AA58" s="24">
        <v>-29378</v>
      </c>
      <c r="AB58" s="24">
        <v>-48390</v>
      </c>
      <c r="AC58" s="24">
        <v>-63173</v>
      </c>
      <c r="AD58" s="24">
        <v>-84590</v>
      </c>
      <c r="AE58" s="24">
        <v>-20797</v>
      </c>
      <c r="AF58" s="24">
        <v>-48168</v>
      </c>
      <c r="AG58" s="112">
        <v>-72349</v>
      </c>
      <c r="AH58" s="112">
        <v>-102155</v>
      </c>
      <c r="AI58" s="112">
        <v>-20576</v>
      </c>
      <c r="AJ58" s="112">
        <v>-52909</v>
      </c>
      <c r="AK58" s="24">
        <v>-69642</v>
      </c>
    </row>
    <row r="59" spans="1:37">
      <c r="A59" s="9" t="s">
        <v>129</v>
      </c>
      <c r="B59" s="204" t="s">
        <v>130</v>
      </c>
      <c r="C59" s="24">
        <v>-19470</v>
      </c>
      <c r="D59" s="24">
        <v>-38792</v>
      </c>
      <c r="E59" s="24">
        <v>-58931</v>
      </c>
      <c r="F59" s="24">
        <v>-81811</v>
      </c>
      <c r="G59" s="24">
        <v>-20607</v>
      </c>
      <c r="H59" s="24">
        <v>-49174</v>
      </c>
      <c r="I59" s="24">
        <v>-84334</v>
      </c>
      <c r="J59" s="24">
        <v>-129567</v>
      </c>
      <c r="K59" s="24">
        <v>-28837</v>
      </c>
      <c r="L59" s="24">
        <v>-64649</v>
      </c>
      <c r="M59" s="24">
        <v>-100718</v>
      </c>
      <c r="N59" s="24">
        <v>-144518</v>
      </c>
      <c r="O59" s="24">
        <v>-26652</v>
      </c>
      <c r="P59" s="24">
        <v>-54743</v>
      </c>
      <c r="Q59" s="24">
        <v>-85135</v>
      </c>
      <c r="R59" s="24">
        <v>-131450</v>
      </c>
      <c r="S59" s="24">
        <v>-24824</v>
      </c>
      <c r="T59" s="24">
        <v>-52044</v>
      </c>
      <c r="U59" s="24">
        <v>-83347</v>
      </c>
      <c r="V59" s="112">
        <v>-152399</v>
      </c>
      <c r="W59" s="112">
        <v>-47573</v>
      </c>
      <c r="X59" s="112">
        <v>-119036</v>
      </c>
      <c r="Y59" s="112">
        <v>-198838</v>
      </c>
      <c r="Z59" s="112">
        <v>-288778</v>
      </c>
      <c r="AA59" s="24">
        <v>-44211</v>
      </c>
      <c r="AB59" s="24">
        <v>-76712</v>
      </c>
      <c r="AC59" s="24">
        <v>-127635</v>
      </c>
      <c r="AD59" s="24">
        <v>-203152</v>
      </c>
      <c r="AE59" s="24">
        <v>-56861</v>
      </c>
      <c r="AF59" s="24">
        <v>-108228</v>
      </c>
      <c r="AG59" s="112">
        <v>-162932</v>
      </c>
      <c r="AH59" s="112">
        <v>-220753</v>
      </c>
      <c r="AI59" s="112">
        <v>-58260.958870000002</v>
      </c>
      <c r="AJ59" s="112">
        <v>-116751</v>
      </c>
      <c r="AK59" s="24">
        <v>-177914</v>
      </c>
    </row>
    <row r="60" spans="1:37">
      <c r="A60" s="9" t="s">
        <v>131</v>
      </c>
      <c r="B60" s="197" t="s">
        <v>132</v>
      </c>
      <c r="C60" s="24">
        <v>-23094</v>
      </c>
      <c r="D60" s="24">
        <v>-45908</v>
      </c>
      <c r="E60" s="24">
        <v>-66869</v>
      </c>
      <c r="F60" s="24">
        <v>-90416</v>
      </c>
      <c r="G60" s="24">
        <v>-22398</v>
      </c>
      <c r="H60" s="24">
        <v>-58942</v>
      </c>
      <c r="I60" s="24">
        <v>-100815</v>
      </c>
      <c r="J60" s="24">
        <v>-146688</v>
      </c>
      <c r="K60" s="24">
        <v>-44597</v>
      </c>
      <c r="L60" s="24">
        <v>-89098</v>
      </c>
      <c r="M60" s="24">
        <v>-132085</v>
      </c>
      <c r="N60" s="24">
        <v>-181323</v>
      </c>
      <c r="O60" s="24">
        <v>-37459</v>
      </c>
      <c r="P60" s="24">
        <v>-80775</v>
      </c>
      <c r="Q60" s="24">
        <v>-121290</v>
      </c>
      <c r="R60" s="24">
        <v>-163294</v>
      </c>
      <c r="S60" s="24">
        <v>-37283</v>
      </c>
      <c r="T60" s="24">
        <v>-71786</v>
      </c>
      <c r="U60" s="24">
        <v>-107036</v>
      </c>
      <c r="V60" s="112">
        <v>-158268</v>
      </c>
      <c r="W60" s="112"/>
      <c r="X60" s="112"/>
      <c r="Y60" s="112"/>
      <c r="Z60" s="112"/>
      <c r="AA60" s="24"/>
      <c r="AB60" s="24"/>
      <c r="AC60" s="24"/>
      <c r="AD60" s="24"/>
      <c r="AE60" s="24"/>
      <c r="AF60" s="24"/>
      <c r="AG60" s="112"/>
      <c r="AH60" s="112"/>
      <c r="AI60" s="112"/>
      <c r="AJ60" s="112"/>
      <c r="AK60" s="24"/>
    </row>
    <row r="61" spans="1:37">
      <c r="A61" s="9" t="s">
        <v>541</v>
      </c>
      <c r="B61" s="197" t="s">
        <v>542</v>
      </c>
      <c r="C61" s="24"/>
      <c r="D61" s="24"/>
      <c r="E61" s="24"/>
      <c r="F61" s="24"/>
      <c r="G61" s="24"/>
      <c r="H61" s="24"/>
      <c r="I61" s="24"/>
      <c r="J61" s="24"/>
      <c r="K61" s="24"/>
      <c r="L61" s="24"/>
      <c r="M61" s="24"/>
      <c r="N61" s="24"/>
      <c r="O61" s="24"/>
      <c r="P61" s="24"/>
      <c r="Q61" s="24"/>
      <c r="R61" s="24"/>
      <c r="S61" s="24"/>
      <c r="T61" s="24"/>
      <c r="U61" s="24"/>
      <c r="V61" s="112"/>
      <c r="W61" s="112">
        <v>-27477</v>
      </c>
      <c r="X61" s="112">
        <v>-48392</v>
      </c>
      <c r="Y61" s="112">
        <v>-73629</v>
      </c>
      <c r="Z61" s="112">
        <v>-97414</v>
      </c>
      <c r="AA61" s="24">
        <v>-21605</v>
      </c>
      <c r="AB61" s="24">
        <v>-38395</v>
      </c>
      <c r="AC61" s="24">
        <v>-55383</v>
      </c>
      <c r="AD61" s="24">
        <v>-75182</v>
      </c>
      <c r="AE61" s="24">
        <v>-16138</v>
      </c>
      <c r="AF61" s="24">
        <v>-30049</v>
      </c>
      <c r="AG61" s="112">
        <v>-44500</v>
      </c>
      <c r="AH61" s="112">
        <v>-63944</v>
      </c>
      <c r="AI61" s="112">
        <v>-14766.659320000001</v>
      </c>
      <c r="AJ61" s="112">
        <v>-32217</v>
      </c>
      <c r="AK61" s="24">
        <v>-48182</v>
      </c>
    </row>
    <row r="62" spans="1:37">
      <c r="A62" s="9" t="s">
        <v>133</v>
      </c>
      <c r="B62" s="197" t="s">
        <v>134</v>
      </c>
      <c r="C62" s="24">
        <v>-30669</v>
      </c>
      <c r="D62" s="24">
        <v>-62264</v>
      </c>
      <c r="E62" s="24">
        <v>-98032</v>
      </c>
      <c r="F62" s="24">
        <v>-144150</v>
      </c>
      <c r="G62" s="24">
        <v>-54667</v>
      </c>
      <c r="H62" s="24">
        <v>-98963</v>
      </c>
      <c r="I62" s="24">
        <v>-151565</v>
      </c>
      <c r="J62" s="24">
        <v>-205912</v>
      </c>
      <c r="K62" s="24">
        <v>-50424</v>
      </c>
      <c r="L62" s="24">
        <v>-93654</v>
      </c>
      <c r="M62" s="24">
        <v>-141331</v>
      </c>
      <c r="N62" s="24">
        <v>-184302</v>
      </c>
      <c r="O62" s="24">
        <v>-42685</v>
      </c>
      <c r="P62" s="24">
        <v>-85885</v>
      </c>
      <c r="Q62" s="24">
        <v>-112033</v>
      </c>
      <c r="R62" s="24">
        <v>-153445</v>
      </c>
      <c r="S62" s="24">
        <v>-42280</v>
      </c>
      <c r="T62" s="24">
        <v>-89364</v>
      </c>
      <c r="U62" s="53">
        <v>-134647</v>
      </c>
      <c r="V62" s="112">
        <v>-235954</v>
      </c>
      <c r="W62" s="112">
        <v>-58213</v>
      </c>
      <c r="X62" s="112">
        <v>-148125</v>
      </c>
      <c r="Y62" s="112">
        <v>-232386</v>
      </c>
      <c r="Z62" s="112">
        <v>-351764</v>
      </c>
      <c r="AA62" s="24">
        <v>-78268</v>
      </c>
      <c r="AB62" s="24">
        <v>-164052</v>
      </c>
      <c r="AC62" s="24">
        <v>-243556</v>
      </c>
      <c r="AD62" s="24">
        <v>-323479</v>
      </c>
      <c r="AE62" s="24">
        <v>-65553.5</v>
      </c>
      <c r="AF62" s="24">
        <v>-131419</v>
      </c>
      <c r="AG62" s="112">
        <v>-214575</v>
      </c>
      <c r="AH62" s="112">
        <v>-384354</v>
      </c>
      <c r="AI62" s="112">
        <v>-104280.77613</v>
      </c>
      <c r="AJ62" s="112">
        <v>-220414</v>
      </c>
      <c r="AK62" s="24">
        <v>-338499</v>
      </c>
    </row>
    <row r="63" spans="1:37">
      <c r="A63" s="22" t="s">
        <v>135</v>
      </c>
      <c r="B63" s="204" t="s">
        <v>136</v>
      </c>
      <c r="C63" s="24">
        <v>-411</v>
      </c>
      <c r="D63" s="24">
        <v>-862</v>
      </c>
      <c r="E63" s="24">
        <v>-1197</v>
      </c>
      <c r="F63" s="24">
        <v>-1857</v>
      </c>
      <c r="G63" s="24">
        <v>-528</v>
      </c>
      <c r="H63" s="24">
        <v>-1502</v>
      </c>
      <c r="I63" s="24">
        <v>-3047</v>
      </c>
      <c r="J63" s="24">
        <v>-4950</v>
      </c>
      <c r="K63" s="24">
        <v>-1731</v>
      </c>
      <c r="L63" s="24">
        <v>-4533</v>
      </c>
      <c r="M63" s="24">
        <v>-6794</v>
      </c>
      <c r="N63" s="24">
        <v>-9425</v>
      </c>
      <c r="O63" s="24">
        <v>-2513</v>
      </c>
      <c r="P63" s="24">
        <v>-5722</v>
      </c>
      <c r="Q63" s="24">
        <v>-8239</v>
      </c>
      <c r="R63" s="24">
        <v>-11073</v>
      </c>
      <c r="S63" s="24">
        <v>-2318</v>
      </c>
      <c r="T63" s="24">
        <v>-5913</v>
      </c>
      <c r="U63" s="24">
        <v>-8792</v>
      </c>
      <c r="V63" s="112">
        <v>-13599</v>
      </c>
      <c r="W63" s="112">
        <v>-5781</v>
      </c>
      <c r="X63" s="112">
        <v>-11079</v>
      </c>
      <c r="Y63" s="112">
        <v>-16586</v>
      </c>
      <c r="Z63" s="112">
        <v>-21934</v>
      </c>
      <c r="AA63" s="112">
        <v>-3554</v>
      </c>
      <c r="AB63" s="112">
        <v>-5582</v>
      </c>
      <c r="AC63" s="112">
        <v>-7329</v>
      </c>
      <c r="AD63" s="112">
        <v>-8565</v>
      </c>
      <c r="AE63" s="112">
        <v>-1324</v>
      </c>
      <c r="AF63" s="112">
        <v>-2648</v>
      </c>
      <c r="AG63" s="112">
        <v>-4689</v>
      </c>
      <c r="AH63" s="112">
        <v>-6773</v>
      </c>
      <c r="AI63" s="112">
        <v>-1706</v>
      </c>
      <c r="AJ63" s="112">
        <v>-5066</v>
      </c>
      <c r="AK63" s="112">
        <v>-9083</v>
      </c>
    </row>
    <row r="64" spans="1:37">
      <c r="A64" s="22" t="s">
        <v>137</v>
      </c>
      <c r="B64" s="204" t="s">
        <v>138</v>
      </c>
      <c r="C64" s="24">
        <v>-308</v>
      </c>
      <c r="D64" s="24">
        <v>-533</v>
      </c>
      <c r="E64" s="24">
        <v>-732</v>
      </c>
      <c r="F64" s="24">
        <v>-886</v>
      </c>
      <c r="G64" s="24">
        <v>-227</v>
      </c>
      <c r="H64" s="24">
        <v>-1162</v>
      </c>
      <c r="I64" s="24">
        <v>-2457</v>
      </c>
      <c r="J64" s="24">
        <v>-3696</v>
      </c>
      <c r="K64" s="24">
        <v>-1474</v>
      </c>
      <c r="L64" s="24">
        <v>-1858</v>
      </c>
      <c r="M64" s="24">
        <v>-2799</v>
      </c>
      <c r="N64" s="24">
        <v>-3544</v>
      </c>
      <c r="O64" s="24">
        <v>-663</v>
      </c>
      <c r="P64" s="24">
        <v>-1512</v>
      </c>
      <c r="Q64" s="24">
        <v>-2610</v>
      </c>
      <c r="R64" s="24">
        <v>-3448</v>
      </c>
      <c r="S64" s="24">
        <v>-668</v>
      </c>
      <c r="T64" s="24">
        <v>-1556</v>
      </c>
      <c r="U64" s="24">
        <v>-2340</v>
      </c>
      <c r="V64" s="112">
        <v>-4091</v>
      </c>
      <c r="W64" s="112">
        <v>-2208</v>
      </c>
      <c r="X64" s="112">
        <v>-4203</v>
      </c>
      <c r="Y64" s="112">
        <v>-5354</v>
      </c>
      <c r="Z64" s="112">
        <v>-7016</v>
      </c>
      <c r="AA64" s="112">
        <v>-5564</v>
      </c>
      <c r="AB64" s="112">
        <v>-12677</v>
      </c>
      <c r="AC64" s="112">
        <v>-19489</v>
      </c>
      <c r="AD64" s="112">
        <v>-25410</v>
      </c>
      <c r="AE64" s="112">
        <v>-5776</v>
      </c>
      <c r="AF64" s="112">
        <v>-11700</v>
      </c>
      <c r="AG64" s="112">
        <v>-17359</v>
      </c>
      <c r="AH64" s="112">
        <v>-22746</v>
      </c>
      <c r="AI64" s="112">
        <v>-6759</v>
      </c>
      <c r="AJ64" s="112">
        <v>-13100</v>
      </c>
      <c r="AK64" s="112">
        <v>-19514</v>
      </c>
    </row>
    <row r="65" spans="1:37" ht="27" customHeight="1">
      <c r="A65" s="22" t="s">
        <v>139</v>
      </c>
      <c r="B65" s="204" t="s">
        <v>140</v>
      </c>
      <c r="C65" s="24"/>
      <c r="D65" s="24"/>
      <c r="E65" s="24"/>
      <c r="F65" s="24"/>
      <c r="G65" s="24"/>
      <c r="H65" s="24">
        <v>-2643</v>
      </c>
      <c r="I65" s="24">
        <v>-3232</v>
      </c>
      <c r="J65" s="24">
        <v>-11119</v>
      </c>
      <c r="K65" s="24">
        <v>-6479</v>
      </c>
      <c r="L65" s="24">
        <v>-12126</v>
      </c>
      <c r="M65" s="24">
        <v>-17802</v>
      </c>
      <c r="N65" s="24">
        <v>-23497</v>
      </c>
      <c r="O65" s="24">
        <v>-4631</v>
      </c>
      <c r="P65" s="24">
        <v>-9974</v>
      </c>
      <c r="Q65" s="24">
        <v>-14399</v>
      </c>
      <c r="R65" s="24">
        <v>-19453</v>
      </c>
      <c r="S65" s="24">
        <v>-1525</v>
      </c>
      <c r="T65" s="24">
        <v>-3018</v>
      </c>
      <c r="U65" s="24">
        <v>-4439</v>
      </c>
      <c r="V65" s="112">
        <v>-6735</v>
      </c>
      <c r="W65" s="112">
        <v>-1057</v>
      </c>
      <c r="X65" s="112">
        <v>-2169</v>
      </c>
      <c r="Y65" s="112">
        <v>-3417</v>
      </c>
      <c r="Z65" s="112">
        <v>-4604</v>
      </c>
      <c r="AA65" s="112">
        <v>-948</v>
      </c>
      <c r="AB65" s="112">
        <v>-1695</v>
      </c>
      <c r="AC65" s="112">
        <v>-2622</v>
      </c>
      <c r="AD65" s="112">
        <v>-3402</v>
      </c>
      <c r="AE65" s="112">
        <v>-757</v>
      </c>
      <c r="AF65" s="112">
        <v>-1347</v>
      </c>
      <c r="AG65" s="112">
        <v>-2078</v>
      </c>
      <c r="AH65" s="112">
        <v>-2915</v>
      </c>
      <c r="AI65" s="112">
        <v>-628</v>
      </c>
      <c r="AJ65" s="112">
        <v>-1398</v>
      </c>
      <c r="AK65" s="112">
        <v>-2014</v>
      </c>
    </row>
    <row r="66" spans="1:37">
      <c r="A66" s="364" t="s">
        <v>141</v>
      </c>
      <c r="B66" s="370" t="s">
        <v>142</v>
      </c>
      <c r="C66" s="24">
        <v>-9180</v>
      </c>
      <c r="D66" s="24">
        <v>-18424</v>
      </c>
      <c r="E66" s="24">
        <v>-28078</v>
      </c>
      <c r="F66" s="24">
        <v>-37731</v>
      </c>
      <c r="G66" s="24">
        <v>-16966</v>
      </c>
      <c r="H66" s="24">
        <v>-42262</v>
      </c>
      <c r="I66" s="24">
        <v>-70124</v>
      </c>
      <c r="J66" s="24">
        <v>-98839</v>
      </c>
      <c r="K66" s="24">
        <v>-30594</v>
      </c>
      <c r="L66" s="24">
        <v>-61336</v>
      </c>
      <c r="M66" s="24">
        <v>-91775</v>
      </c>
      <c r="N66" s="24">
        <v>-128913</v>
      </c>
      <c r="O66" s="24">
        <v>-41421</v>
      </c>
      <c r="P66" s="24">
        <v>-73393</v>
      </c>
      <c r="Q66" s="24">
        <v>-84525</v>
      </c>
      <c r="R66" s="24">
        <v>-95483</v>
      </c>
      <c r="S66" s="24">
        <v>-39046</v>
      </c>
      <c r="T66" s="24">
        <v>-82159</v>
      </c>
      <c r="U66" s="24">
        <v>-96151</v>
      </c>
      <c r="V66" s="112">
        <v>-117294</v>
      </c>
      <c r="W66" s="112">
        <v>-129142</v>
      </c>
      <c r="X66" s="112">
        <v>-141720</v>
      </c>
      <c r="Y66" s="112">
        <v>-154035</v>
      </c>
      <c r="Z66" s="112">
        <v>-166100</v>
      </c>
      <c r="AA66" s="112">
        <v>-147626</v>
      </c>
      <c r="AB66" s="112">
        <v>-169553</v>
      </c>
      <c r="AC66" s="112">
        <v>-191436</v>
      </c>
      <c r="AD66" s="112">
        <v>-213185</v>
      </c>
      <c r="AE66" s="112">
        <v>-103716</v>
      </c>
      <c r="AF66" s="112">
        <v>-117224</v>
      </c>
      <c r="AG66" s="112">
        <v>-130295</v>
      </c>
      <c r="AH66" s="112">
        <v>-143352</v>
      </c>
      <c r="AI66" s="112">
        <v>-151713</v>
      </c>
      <c r="AJ66" s="373">
        <v>-151713</v>
      </c>
      <c r="AK66" s="373">
        <v>-151709</v>
      </c>
    </row>
    <row r="67" spans="1:37">
      <c r="A67" s="364" t="s">
        <v>740</v>
      </c>
      <c r="B67" s="370" t="s">
        <v>741</v>
      </c>
      <c r="C67" s="24"/>
      <c r="D67" s="24"/>
      <c r="E67" s="24"/>
      <c r="F67" s="24"/>
      <c r="G67" s="24"/>
      <c r="H67" s="24"/>
      <c r="I67" s="24"/>
      <c r="J67" s="24"/>
      <c r="K67" s="24"/>
      <c r="L67" s="24"/>
      <c r="M67" s="24"/>
      <c r="N67" s="24"/>
      <c r="O67" s="24"/>
      <c r="P67" s="24"/>
      <c r="Q67" s="24"/>
      <c r="R67" s="24"/>
      <c r="S67" s="24"/>
      <c r="T67" s="24"/>
      <c r="U67" s="24"/>
      <c r="V67" s="112"/>
      <c r="W67" s="112"/>
      <c r="X67" s="112"/>
      <c r="Y67" s="112"/>
      <c r="Z67" s="112"/>
      <c r="AA67" s="112"/>
      <c r="AB67" s="112"/>
      <c r="AC67" s="112"/>
      <c r="AD67" s="112"/>
      <c r="AE67" s="112"/>
      <c r="AF67" s="112"/>
      <c r="AG67" s="112"/>
      <c r="AH67" s="112"/>
      <c r="AI67" s="112"/>
      <c r="AJ67" s="373">
        <v>-188017</v>
      </c>
      <c r="AK67" s="373">
        <v>-206530</v>
      </c>
    </row>
    <row r="68" spans="1:37">
      <c r="A68" s="137" t="s">
        <v>143</v>
      </c>
      <c r="B68" s="210" t="s">
        <v>144</v>
      </c>
      <c r="C68" s="24">
        <v>-1889</v>
      </c>
      <c r="D68" s="24">
        <v>-3826</v>
      </c>
      <c r="E68" s="24">
        <v>-3826</v>
      </c>
      <c r="F68" s="24">
        <v>-3826</v>
      </c>
      <c r="G68" s="24">
        <v>-2133</v>
      </c>
      <c r="H68" s="24">
        <v>-5015</v>
      </c>
      <c r="I68" s="24">
        <v>-5016</v>
      </c>
      <c r="J68" s="24">
        <v>-5016</v>
      </c>
      <c r="K68" s="24">
        <v>-3427</v>
      </c>
      <c r="L68" s="24">
        <v>-7061</v>
      </c>
      <c r="M68" s="24">
        <v>-7278</v>
      </c>
      <c r="N68" s="24">
        <v>-4738</v>
      </c>
      <c r="O68" s="24">
        <v>-1168</v>
      </c>
      <c r="P68" s="24">
        <v>-2373</v>
      </c>
      <c r="Q68" s="24">
        <v>-3478</v>
      </c>
      <c r="R68" s="24">
        <v>-4836</v>
      </c>
      <c r="S68" s="24">
        <v>-1235</v>
      </c>
      <c r="T68" s="24">
        <v>-2474</v>
      </c>
      <c r="U68" s="24">
        <v>-3725</v>
      </c>
      <c r="V68" s="112">
        <v>-6645</v>
      </c>
      <c r="W68" s="112">
        <v>-3651</v>
      </c>
      <c r="X68" s="112">
        <v>-7323</v>
      </c>
      <c r="Y68" s="112">
        <v>-10959</v>
      </c>
      <c r="Z68" s="112">
        <v>-14567</v>
      </c>
      <c r="AA68" s="112">
        <v>-2622</v>
      </c>
      <c r="AB68" s="112">
        <v>-5261</v>
      </c>
      <c r="AC68" s="112">
        <v>-7929</v>
      </c>
      <c r="AD68" s="112">
        <v>-10705</v>
      </c>
      <c r="AE68" s="112">
        <v>-3352</v>
      </c>
      <c r="AF68" s="112">
        <v>-6569</v>
      </c>
      <c r="AG68" s="112">
        <v>-10055</v>
      </c>
      <c r="AH68" s="112">
        <v>-13406</v>
      </c>
      <c r="AI68" s="112">
        <v>-3578</v>
      </c>
      <c r="AJ68" s="112">
        <v>-7213</v>
      </c>
      <c r="AK68" s="112">
        <v>-10792</v>
      </c>
    </row>
    <row r="69" spans="1:37" ht="25.5">
      <c r="A69" s="9" t="s">
        <v>680</v>
      </c>
      <c r="B69" s="210" t="s">
        <v>681</v>
      </c>
      <c r="C69" s="138"/>
      <c r="D69" s="138"/>
      <c r="E69" s="138"/>
      <c r="F69" s="138"/>
      <c r="G69" s="138"/>
      <c r="H69" s="138"/>
      <c r="I69" s="138"/>
      <c r="J69" s="138">
        <v>-128382</v>
      </c>
      <c r="K69" s="138"/>
      <c r="L69" s="138"/>
      <c r="M69" s="138"/>
      <c r="N69" s="138"/>
      <c r="O69" s="138"/>
      <c r="P69" s="138"/>
      <c r="Q69" s="138"/>
      <c r="R69" s="138"/>
      <c r="S69" s="138"/>
      <c r="T69" s="138"/>
      <c r="U69" s="138"/>
      <c r="V69" s="138"/>
      <c r="W69" s="138"/>
      <c r="X69" s="138"/>
      <c r="Y69" s="138"/>
      <c r="Z69" s="138"/>
      <c r="AA69" s="138"/>
      <c r="AB69" s="138"/>
      <c r="AC69" s="138"/>
      <c r="AD69" s="138"/>
      <c r="AE69" s="138"/>
      <c r="AF69" s="138"/>
      <c r="AG69" s="138"/>
      <c r="AH69" s="138"/>
      <c r="AI69" s="138"/>
      <c r="AJ69" s="138"/>
      <c r="AK69" s="138"/>
    </row>
    <row r="70" spans="1:37">
      <c r="A70" s="11" t="s">
        <v>145</v>
      </c>
      <c r="B70" s="198" t="s">
        <v>146</v>
      </c>
      <c r="C70" s="133">
        <v>-224009</v>
      </c>
      <c r="D70" s="133">
        <v>-444867</v>
      </c>
      <c r="E70" s="133">
        <v>-680714</v>
      </c>
      <c r="F70" s="133">
        <v>-930525</v>
      </c>
      <c r="G70" s="133">
        <v>-259802</v>
      </c>
      <c r="H70" s="133">
        <v>-632773</v>
      </c>
      <c r="I70" s="133">
        <v>-1022165</v>
      </c>
      <c r="J70" s="133">
        <v>-1569283</v>
      </c>
      <c r="K70" s="133">
        <v>-410220</v>
      </c>
      <c r="L70" s="133">
        <v>-856111</v>
      </c>
      <c r="M70" s="133">
        <v>-1264891</v>
      </c>
      <c r="N70" s="133">
        <v>-1674356</v>
      </c>
      <c r="O70" s="133">
        <v>-388959</v>
      </c>
      <c r="P70" s="133">
        <v>-773152</v>
      </c>
      <c r="Q70" s="133">
        <v>-1119990</v>
      </c>
      <c r="R70" s="133">
        <v>-1506866</v>
      </c>
      <c r="S70" s="133">
        <v>-380088</v>
      </c>
      <c r="T70" s="133">
        <v>-773297</v>
      </c>
      <c r="U70" s="133">
        <v>-1134701</v>
      </c>
      <c r="V70" s="133">
        <v>-1859672</v>
      </c>
      <c r="W70" s="133">
        <v>-638078</v>
      </c>
      <c r="X70" s="133">
        <v>-1232900</v>
      </c>
      <c r="Y70" s="133">
        <v>-1818134</v>
      </c>
      <c r="Z70" s="133">
        <v>-2467937</v>
      </c>
      <c r="AA70" s="133">
        <v>-649546.23999999999</v>
      </c>
      <c r="AB70" s="133">
        <v>-1130427</v>
      </c>
      <c r="AC70" s="133">
        <v>-1610279.4</v>
      </c>
      <c r="AD70" s="133">
        <v>-2137605</v>
      </c>
      <c r="AE70" s="133">
        <v>-567068.5</v>
      </c>
      <c r="AF70" s="133">
        <v>-1041499</v>
      </c>
      <c r="AG70" s="133">
        <v>-1542730</v>
      </c>
      <c r="AH70" s="133">
        <v>-2143976</v>
      </c>
      <c r="AI70" s="133">
        <v>-675605.85430999997</v>
      </c>
      <c r="AJ70" s="133">
        <v>-1419515</v>
      </c>
      <c r="AK70" s="133">
        <v>-1976326</v>
      </c>
    </row>
    <row r="71" spans="1:37">
      <c r="A71" s="9" t="s">
        <v>147</v>
      </c>
      <c r="B71" s="197" t="s">
        <v>148</v>
      </c>
      <c r="C71" s="24">
        <v>-12778</v>
      </c>
      <c r="D71" s="24">
        <v>-25793</v>
      </c>
      <c r="E71" s="24">
        <v>-38460</v>
      </c>
      <c r="F71" s="24">
        <v>-51230</v>
      </c>
      <c r="G71" s="24">
        <v>-12538</v>
      </c>
      <c r="H71" s="24">
        <v>-29447</v>
      </c>
      <c r="I71" s="24">
        <v>-48144</v>
      </c>
      <c r="J71" s="24">
        <v>-68591</v>
      </c>
      <c r="K71" s="24">
        <v>-19756</v>
      </c>
      <c r="L71" s="24">
        <v>-40291</v>
      </c>
      <c r="M71" s="24">
        <v>-59629</v>
      </c>
      <c r="N71" s="24">
        <v>-82080</v>
      </c>
      <c r="O71" s="24">
        <v>-22182</v>
      </c>
      <c r="P71" s="24">
        <v>-43783</v>
      </c>
      <c r="Q71" s="24">
        <v>-65484</v>
      </c>
      <c r="R71" s="24">
        <v>-87557</v>
      </c>
      <c r="S71" s="24">
        <v>-22124</v>
      </c>
      <c r="T71" s="24">
        <v>-44197</v>
      </c>
      <c r="U71" s="24">
        <v>-66008</v>
      </c>
      <c r="V71" s="112">
        <v>-91029</v>
      </c>
      <c r="W71" s="112">
        <v>-54238</v>
      </c>
      <c r="X71" s="112">
        <v>-108536</v>
      </c>
      <c r="Y71" s="112">
        <v>-164693</v>
      </c>
      <c r="Z71" s="112">
        <v>-226258</v>
      </c>
      <c r="AA71" s="112">
        <v>-57859.25</v>
      </c>
      <c r="AB71" s="112">
        <v>-119294.20000000001</v>
      </c>
      <c r="AC71" s="112">
        <v>-174161</v>
      </c>
      <c r="AD71" s="112">
        <v>-235125.95999999996</v>
      </c>
      <c r="AE71" s="112">
        <v>-59978.2</v>
      </c>
      <c r="AF71" s="112">
        <v>-117660</v>
      </c>
      <c r="AG71" s="112">
        <v>-174245</v>
      </c>
      <c r="AH71" s="112">
        <v>-230288</v>
      </c>
      <c r="AI71" s="112">
        <v>-53244</v>
      </c>
      <c r="AJ71" s="112">
        <v>-105787</v>
      </c>
      <c r="AK71" s="112">
        <v>-156031</v>
      </c>
    </row>
    <row r="72" spans="1:37">
      <c r="A72" s="9" t="s">
        <v>149</v>
      </c>
      <c r="B72" s="197" t="s">
        <v>150</v>
      </c>
      <c r="C72" s="24">
        <v>-11830</v>
      </c>
      <c r="D72" s="24">
        <v>-24042</v>
      </c>
      <c r="E72" s="24">
        <v>-35744</v>
      </c>
      <c r="F72" s="24">
        <v>-49765</v>
      </c>
      <c r="G72" s="24">
        <v>-14779</v>
      </c>
      <c r="H72" s="24">
        <v>-33664</v>
      </c>
      <c r="I72" s="24">
        <v>-56689</v>
      </c>
      <c r="J72" s="24">
        <v>-79866</v>
      </c>
      <c r="K72" s="24">
        <v>-23331</v>
      </c>
      <c r="L72" s="24">
        <v>-56095</v>
      </c>
      <c r="M72" s="24">
        <v>-89200</v>
      </c>
      <c r="N72" s="24">
        <v>-124517</v>
      </c>
      <c r="O72" s="24">
        <v>-25709</v>
      </c>
      <c r="P72" s="24">
        <v>-48201</v>
      </c>
      <c r="Q72" s="24">
        <v>-65016</v>
      </c>
      <c r="R72" s="24">
        <v>-86507</v>
      </c>
      <c r="S72" s="24">
        <v>-18809</v>
      </c>
      <c r="T72" s="24">
        <v>-38465</v>
      </c>
      <c r="U72" s="24">
        <v>-58218</v>
      </c>
      <c r="V72" s="112">
        <v>-98685</v>
      </c>
      <c r="W72" s="112">
        <v>-51234</v>
      </c>
      <c r="X72" s="112">
        <v>-112691</v>
      </c>
      <c r="Y72" s="112">
        <v>-187550</v>
      </c>
      <c r="Z72" s="112">
        <v>-227889</v>
      </c>
      <c r="AA72" s="112">
        <v>-31732.95</v>
      </c>
      <c r="AB72" s="112">
        <v>-60258</v>
      </c>
      <c r="AC72" s="112">
        <v>-96373</v>
      </c>
      <c r="AD72" s="112">
        <v>-132832</v>
      </c>
      <c r="AE72" s="112">
        <v>-38125.599999999999</v>
      </c>
      <c r="AF72" s="112">
        <v>-80538</v>
      </c>
      <c r="AG72" s="112">
        <v>-121401</v>
      </c>
      <c r="AH72" s="112">
        <v>-169265</v>
      </c>
      <c r="AI72" s="112">
        <v>-45992</v>
      </c>
      <c r="AJ72" s="112">
        <v>-100688</v>
      </c>
      <c r="AK72" s="112">
        <v>-152297</v>
      </c>
    </row>
    <row r="73" spans="1:37" ht="15" thickBot="1">
      <c r="A73" s="11" t="s">
        <v>151</v>
      </c>
      <c r="B73" s="198" t="s">
        <v>152</v>
      </c>
      <c r="C73" s="133">
        <v>-24608</v>
      </c>
      <c r="D73" s="133">
        <v>-49835</v>
      </c>
      <c r="E73" s="133">
        <v>-74204</v>
      </c>
      <c r="F73" s="133">
        <v>-100995</v>
      </c>
      <c r="G73" s="133">
        <v>-27317</v>
      </c>
      <c r="H73" s="133">
        <v>-63111</v>
      </c>
      <c r="I73" s="133">
        <v>-104833</v>
      </c>
      <c r="J73" s="133">
        <v>-148457</v>
      </c>
      <c r="K73" s="133">
        <v>-43087</v>
      </c>
      <c r="L73" s="133">
        <v>-96386</v>
      </c>
      <c r="M73" s="133">
        <v>-148829</v>
      </c>
      <c r="N73" s="133">
        <v>-206597</v>
      </c>
      <c r="O73" s="133">
        <v>-47891</v>
      </c>
      <c r="P73" s="133">
        <v>-91984</v>
      </c>
      <c r="Q73" s="133">
        <v>-130500</v>
      </c>
      <c r="R73" s="133">
        <v>-174064</v>
      </c>
      <c r="S73" s="133">
        <v>-40933</v>
      </c>
      <c r="T73" s="133">
        <v>-82662</v>
      </c>
      <c r="U73" s="133">
        <v>-124226</v>
      </c>
      <c r="V73" s="133">
        <v>-189714</v>
      </c>
      <c r="W73" s="133">
        <v>-105472</v>
      </c>
      <c r="X73" s="133">
        <v>-221227</v>
      </c>
      <c r="Y73" s="133">
        <v>-352243</v>
      </c>
      <c r="Z73" s="133">
        <v>-454147</v>
      </c>
      <c r="AA73" s="133">
        <v>-89592.2</v>
      </c>
      <c r="AB73" s="133">
        <v>-179552.2</v>
      </c>
      <c r="AC73" s="133">
        <v>-270534</v>
      </c>
      <c r="AD73" s="133">
        <v>-367957.95999999996</v>
      </c>
      <c r="AE73" s="133">
        <v>-98103.799999999988</v>
      </c>
      <c r="AF73" s="133">
        <v>-198198</v>
      </c>
      <c r="AG73" s="133">
        <v>-295646</v>
      </c>
      <c r="AH73" s="133">
        <v>-399553</v>
      </c>
      <c r="AI73" s="133">
        <v>-99236</v>
      </c>
      <c r="AJ73" s="133">
        <v>-206475</v>
      </c>
      <c r="AK73" s="133">
        <v>-308328</v>
      </c>
    </row>
    <row r="74" spans="1:37" ht="26.25" thickTop="1">
      <c r="A74" s="151" t="s">
        <v>386</v>
      </c>
      <c r="B74" s="199" t="s">
        <v>153</v>
      </c>
      <c r="C74" s="167">
        <v>-248617</v>
      </c>
      <c r="D74" s="167">
        <v>-494702</v>
      </c>
      <c r="E74" s="167">
        <v>-754918</v>
      </c>
      <c r="F74" s="167">
        <v>-1031520</v>
      </c>
      <c r="G74" s="167">
        <v>-287119</v>
      </c>
      <c r="H74" s="167">
        <v>-695884</v>
      </c>
      <c r="I74" s="167">
        <v>-1126998</v>
      </c>
      <c r="J74" s="167">
        <v>-1717740</v>
      </c>
      <c r="K74" s="167">
        <v>-453307</v>
      </c>
      <c r="L74" s="167">
        <v>-952497</v>
      </c>
      <c r="M74" s="167">
        <v>-1413720</v>
      </c>
      <c r="N74" s="167">
        <v>-1880953</v>
      </c>
      <c r="O74" s="167">
        <v>-436850</v>
      </c>
      <c r="P74" s="167">
        <v>-865136</v>
      </c>
      <c r="Q74" s="167">
        <v>-1250490</v>
      </c>
      <c r="R74" s="167">
        <v>-1680930</v>
      </c>
      <c r="S74" s="167">
        <v>-421021</v>
      </c>
      <c r="T74" s="167">
        <v>-855959</v>
      </c>
      <c r="U74" s="167">
        <v>-1258927</v>
      </c>
      <c r="V74" s="167">
        <v>-2049386</v>
      </c>
      <c r="W74" s="167">
        <v>-743550</v>
      </c>
      <c r="X74" s="167">
        <v>-1454127</v>
      </c>
      <c r="Y74" s="167">
        <v>-2170377</v>
      </c>
      <c r="Z74" s="167">
        <v>-2922084</v>
      </c>
      <c r="AA74" s="167">
        <v>-739138.44</v>
      </c>
      <c r="AB74" s="167">
        <v>-1309979.2</v>
      </c>
      <c r="AC74" s="167">
        <v>-1880813.4</v>
      </c>
      <c r="AD74" s="167">
        <v>-2505562.96</v>
      </c>
      <c r="AE74" s="167">
        <v>-665172.30000000005</v>
      </c>
      <c r="AF74" s="167">
        <v>-1239697</v>
      </c>
      <c r="AG74" s="167">
        <v>-1838376</v>
      </c>
      <c r="AH74" s="167">
        <v>-2543529</v>
      </c>
      <c r="AI74" s="167">
        <v>-774841.85430999997</v>
      </c>
      <c r="AJ74" s="167">
        <v>-1625990</v>
      </c>
      <c r="AK74" s="167">
        <v>-2284654</v>
      </c>
    </row>
    <row r="75" spans="1:37">
      <c r="B75" s="211"/>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row>
    <row r="76" spans="1:37">
      <c r="A76" s="168"/>
      <c r="B76" s="168"/>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row>
    <row r="77" spans="1:37">
      <c r="A77" s="13" t="s">
        <v>53</v>
      </c>
      <c r="B77" s="13" t="s">
        <v>54</v>
      </c>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row>
    <row r="78" spans="1:37" ht="30.2" customHeight="1">
      <c r="A78" s="230" t="s">
        <v>125</v>
      </c>
      <c r="B78" s="230" t="s">
        <v>126</v>
      </c>
      <c r="C78" s="195" t="s">
        <v>378</v>
      </c>
      <c r="D78" s="195" t="s">
        <v>377</v>
      </c>
      <c r="E78" s="195" t="s">
        <v>376</v>
      </c>
      <c r="F78" s="195" t="s">
        <v>375</v>
      </c>
      <c r="G78" s="195" t="s">
        <v>374</v>
      </c>
      <c r="H78" s="195" t="s">
        <v>373</v>
      </c>
      <c r="I78" s="195" t="s">
        <v>372</v>
      </c>
      <c r="J78" s="195" t="s">
        <v>379</v>
      </c>
      <c r="K78" s="195" t="s">
        <v>383</v>
      </c>
      <c r="L78" s="195" t="s">
        <v>398</v>
      </c>
      <c r="M78" s="195" t="s">
        <v>408</v>
      </c>
      <c r="N78" s="195" t="s">
        <v>415</v>
      </c>
      <c r="O78" s="195" t="s">
        <v>417</v>
      </c>
      <c r="P78" s="195" t="s">
        <v>419</v>
      </c>
      <c r="Q78" s="195" t="s">
        <v>423</v>
      </c>
      <c r="R78" s="195" t="s">
        <v>427</v>
      </c>
      <c r="S78" s="195" t="s">
        <v>429</v>
      </c>
      <c r="T78" s="195" t="s">
        <v>448</v>
      </c>
      <c r="U78" s="195" t="s">
        <v>478</v>
      </c>
      <c r="V78" s="195" t="s">
        <v>520</v>
      </c>
      <c r="W78" s="195" t="s">
        <v>538</v>
      </c>
      <c r="X78" s="195" t="s">
        <v>550</v>
      </c>
      <c r="Y78" s="195" t="s">
        <v>565</v>
      </c>
      <c r="Z78" s="195" t="s">
        <v>566</v>
      </c>
      <c r="AA78" s="195" t="s">
        <v>578</v>
      </c>
      <c r="AB78" s="195" t="s">
        <v>583</v>
      </c>
      <c r="AC78" s="195" t="s">
        <v>586</v>
      </c>
      <c r="AD78" s="195" t="s">
        <v>662</v>
      </c>
      <c r="AE78" s="195" t="s">
        <v>673</v>
      </c>
      <c r="AF78" s="195" t="s">
        <v>684</v>
      </c>
      <c r="AG78" s="195" t="s">
        <v>686</v>
      </c>
      <c r="AH78" s="195" t="s">
        <v>694</v>
      </c>
      <c r="AI78" s="195" t="s">
        <v>695</v>
      </c>
      <c r="AJ78" s="195" t="s">
        <v>730</v>
      </c>
      <c r="AK78" s="195" t="s">
        <v>738</v>
      </c>
    </row>
    <row r="79" spans="1:37">
      <c r="A79" s="9" t="s">
        <v>350</v>
      </c>
      <c r="B79" s="197" t="s">
        <v>351</v>
      </c>
      <c r="C79" s="24">
        <v>-129932</v>
      </c>
      <c r="D79" s="24">
        <v>-122803</v>
      </c>
      <c r="E79" s="24">
        <v>-133062</v>
      </c>
      <c r="F79" s="24">
        <v>-136493</v>
      </c>
      <c r="G79" s="24">
        <v>-135643</v>
      </c>
      <c r="H79" s="24">
        <v>-217712</v>
      </c>
      <c r="I79" s="24">
        <v>-192973</v>
      </c>
      <c r="J79" s="24">
        <v>-193920</v>
      </c>
      <c r="K79" s="24">
        <v>-219923</v>
      </c>
      <c r="L79" s="24">
        <v>-257213</v>
      </c>
      <c r="M79" s="24">
        <v>-215858</v>
      </c>
      <c r="N79" s="24">
        <v>-208438</v>
      </c>
      <c r="O79" s="24">
        <v>-216103</v>
      </c>
      <c r="P79" s="24">
        <v>-206108</v>
      </c>
      <c r="Q79" s="24">
        <v>-210200</v>
      </c>
      <c r="R79" s="24">
        <v>-199594</v>
      </c>
      <c r="S79" s="24">
        <v>-207741</v>
      </c>
      <c r="T79" s="24">
        <v>-206607</v>
      </c>
      <c r="U79" s="112">
        <v>-212836</v>
      </c>
      <c r="V79" s="112">
        <v>-430005</v>
      </c>
      <c r="W79" s="112">
        <v>-338585</v>
      </c>
      <c r="X79" s="112">
        <v>-335721</v>
      </c>
      <c r="Y79" s="112">
        <v>-342022</v>
      </c>
      <c r="Z79" s="112">
        <v>-352449</v>
      </c>
      <c r="AA79" s="112">
        <v>-315770</v>
      </c>
      <c r="AB79" s="112">
        <v>-292340</v>
      </c>
      <c r="AC79" s="112">
        <v>-283617</v>
      </c>
      <c r="AD79" s="112">
        <v>-298208</v>
      </c>
      <c r="AE79" s="112">
        <v>-292794</v>
      </c>
      <c r="AF79" s="112">
        <v>-291353</v>
      </c>
      <c r="AG79" s="112">
        <v>-299751</v>
      </c>
      <c r="AH79" s="112">
        <v>-299680</v>
      </c>
      <c r="AI79" s="112">
        <v>-313337.45999</v>
      </c>
      <c r="AJ79" s="112">
        <v>-317379.54001</v>
      </c>
      <c r="AK79" s="112">
        <v>-311730</v>
      </c>
    </row>
    <row r="80" spans="1:37">
      <c r="A80" s="9" t="s">
        <v>127</v>
      </c>
      <c r="B80" s="197" t="s">
        <v>128</v>
      </c>
      <c r="C80" s="24">
        <v>-9056</v>
      </c>
      <c r="D80" s="24">
        <v>-12467</v>
      </c>
      <c r="E80" s="24">
        <v>-15729</v>
      </c>
      <c r="F80" s="24">
        <v>-10306</v>
      </c>
      <c r="G80" s="24">
        <v>-6633</v>
      </c>
      <c r="H80" s="24">
        <v>-13122</v>
      </c>
      <c r="I80" s="24">
        <v>-35492</v>
      </c>
      <c r="J80" s="24">
        <v>-39619</v>
      </c>
      <c r="K80" s="24">
        <v>-22734</v>
      </c>
      <c r="L80" s="24">
        <v>-21926</v>
      </c>
      <c r="M80" s="24">
        <v>-26655</v>
      </c>
      <c r="N80" s="24">
        <v>-21349</v>
      </c>
      <c r="O80" s="24">
        <v>-15664</v>
      </c>
      <c r="P80" s="24">
        <v>-20900</v>
      </c>
      <c r="Q80" s="24">
        <v>-19306</v>
      </c>
      <c r="R80" s="24">
        <v>-36509</v>
      </c>
      <c r="S80" s="24">
        <v>-23168</v>
      </c>
      <c r="T80" s="24">
        <v>-27467</v>
      </c>
      <c r="U80" s="112">
        <v>-16405</v>
      </c>
      <c r="V80" s="112">
        <v>-40458</v>
      </c>
      <c r="W80" s="112">
        <v>-24391</v>
      </c>
      <c r="X80" s="112">
        <v>-52156</v>
      </c>
      <c r="Y80" s="112">
        <v>-30055</v>
      </c>
      <c r="Z80" s="112">
        <v>-40381</v>
      </c>
      <c r="AA80" s="112">
        <v>-29378</v>
      </c>
      <c r="AB80" s="112">
        <v>-19012</v>
      </c>
      <c r="AC80" s="112">
        <v>-14783</v>
      </c>
      <c r="AD80" s="112">
        <v>-21417</v>
      </c>
      <c r="AE80" s="112">
        <v>-20797</v>
      </c>
      <c r="AF80" s="112">
        <v>-27371</v>
      </c>
      <c r="AG80" s="112">
        <v>-24181</v>
      </c>
      <c r="AH80" s="112">
        <v>-29806</v>
      </c>
      <c r="AI80" s="112">
        <v>-20576</v>
      </c>
      <c r="AJ80" s="112">
        <v>-32333</v>
      </c>
      <c r="AK80" s="112">
        <v>-16733</v>
      </c>
    </row>
    <row r="81" spans="1:37">
      <c r="A81" s="9" t="s">
        <v>129</v>
      </c>
      <c r="B81" s="204" t="s">
        <v>130</v>
      </c>
      <c r="C81" s="24">
        <v>-19470</v>
      </c>
      <c r="D81" s="24">
        <v>-19322</v>
      </c>
      <c r="E81" s="24">
        <v>-20139</v>
      </c>
      <c r="F81" s="24">
        <v>-22880</v>
      </c>
      <c r="G81" s="24">
        <v>-20607</v>
      </c>
      <c r="H81" s="24">
        <v>-28567</v>
      </c>
      <c r="I81" s="24">
        <v>-35160</v>
      </c>
      <c r="J81" s="24">
        <v>-45233</v>
      </c>
      <c r="K81" s="24">
        <v>-28837</v>
      </c>
      <c r="L81" s="24">
        <v>-35812</v>
      </c>
      <c r="M81" s="24">
        <v>-36069</v>
      </c>
      <c r="N81" s="24">
        <v>-43800</v>
      </c>
      <c r="O81" s="24">
        <v>-26652</v>
      </c>
      <c r="P81" s="24">
        <v>-28091</v>
      </c>
      <c r="Q81" s="24">
        <v>-30392</v>
      </c>
      <c r="R81" s="24">
        <v>-46315</v>
      </c>
      <c r="S81" s="24">
        <v>-24824</v>
      </c>
      <c r="T81" s="24">
        <v>-27220</v>
      </c>
      <c r="U81" s="112">
        <v>-31303</v>
      </c>
      <c r="V81" s="112">
        <v>-69052</v>
      </c>
      <c r="W81" s="112">
        <v>-47573</v>
      </c>
      <c r="X81" s="112">
        <v>-71463</v>
      </c>
      <c r="Y81" s="112">
        <v>-79802</v>
      </c>
      <c r="Z81" s="112">
        <v>-89940</v>
      </c>
      <c r="AA81" s="112">
        <v>-44211</v>
      </c>
      <c r="AB81" s="112">
        <v>-32501</v>
      </c>
      <c r="AC81" s="112">
        <v>-50923</v>
      </c>
      <c r="AD81" s="112">
        <v>-75517</v>
      </c>
      <c r="AE81" s="112">
        <v>-56861</v>
      </c>
      <c r="AF81" s="112">
        <v>-51367</v>
      </c>
      <c r="AG81" s="112">
        <v>-54704</v>
      </c>
      <c r="AH81" s="112">
        <v>-57821</v>
      </c>
      <c r="AI81" s="112">
        <v>-58260.958870000002</v>
      </c>
      <c r="AJ81" s="112">
        <v>-58490.041129999998</v>
      </c>
      <c r="AK81" s="112">
        <v>-61163</v>
      </c>
    </row>
    <row r="82" spans="1:37">
      <c r="A82" s="9" t="s">
        <v>131</v>
      </c>
      <c r="B82" s="197" t="s">
        <v>132</v>
      </c>
      <c r="C82" s="24">
        <v>-23094</v>
      </c>
      <c r="D82" s="24">
        <v>-22814</v>
      </c>
      <c r="E82" s="24">
        <v>-20961</v>
      </c>
      <c r="F82" s="24">
        <v>-23547</v>
      </c>
      <c r="G82" s="24">
        <v>-22398</v>
      </c>
      <c r="H82" s="24">
        <v>-36544</v>
      </c>
      <c r="I82" s="24">
        <v>-41873</v>
      </c>
      <c r="J82" s="24">
        <v>-45873</v>
      </c>
      <c r="K82" s="24">
        <v>-44597</v>
      </c>
      <c r="L82" s="24">
        <v>-44501</v>
      </c>
      <c r="M82" s="24">
        <v>-42987</v>
      </c>
      <c r="N82" s="24">
        <v>-49238</v>
      </c>
      <c r="O82" s="24">
        <v>-37459</v>
      </c>
      <c r="P82" s="24">
        <v>-43316</v>
      </c>
      <c r="Q82" s="24">
        <v>-40515</v>
      </c>
      <c r="R82" s="24">
        <v>-42004</v>
      </c>
      <c r="S82" s="24">
        <v>-37283</v>
      </c>
      <c r="T82" s="24">
        <v>-34503</v>
      </c>
      <c r="U82" s="112">
        <v>-35250</v>
      </c>
      <c r="V82" s="112">
        <v>-51232</v>
      </c>
      <c r="W82" s="112"/>
      <c r="X82" s="112"/>
      <c r="Y82" s="112"/>
      <c r="Z82" s="112"/>
      <c r="AA82" s="112"/>
      <c r="AB82" s="112"/>
      <c r="AC82" s="112"/>
      <c r="AD82" s="112"/>
      <c r="AE82" s="112"/>
      <c r="AF82" s="112"/>
      <c r="AG82" s="112"/>
      <c r="AH82" s="112"/>
      <c r="AI82" s="112"/>
      <c r="AJ82" s="112">
        <v>0</v>
      </c>
      <c r="AK82" s="112">
        <v>0</v>
      </c>
    </row>
    <row r="83" spans="1:37">
      <c r="A83" s="9" t="s">
        <v>541</v>
      </c>
      <c r="B83" s="197" t="s">
        <v>542</v>
      </c>
      <c r="C83" s="24"/>
      <c r="D83" s="24"/>
      <c r="E83" s="24"/>
      <c r="F83" s="24"/>
      <c r="G83" s="24"/>
      <c r="H83" s="24"/>
      <c r="I83" s="24"/>
      <c r="J83" s="24"/>
      <c r="K83" s="24"/>
      <c r="L83" s="24"/>
      <c r="M83" s="24"/>
      <c r="N83" s="24"/>
      <c r="O83" s="24"/>
      <c r="P83" s="24"/>
      <c r="Q83" s="24"/>
      <c r="R83" s="24"/>
      <c r="S83" s="24"/>
      <c r="T83" s="24"/>
      <c r="U83" s="112"/>
      <c r="V83" s="112"/>
      <c r="W83" s="112">
        <v>-27477</v>
      </c>
      <c r="X83" s="112">
        <v>-20915</v>
      </c>
      <c r="Y83" s="112">
        <v>-25237</v>
      </c>
      <c r="Z83" s="112">
        <v>-23785</v>
      </c>
      <c r="AA83" s="112">
        <v>-21605</v>
      </c>
      <c r="AB83" s="112">
        <v>-16790</v>
      </c>
      <c r="AC83" s="112">
        <v>-16988</v>
      </c>
      <c r="AD83" s="112">
        <v>-19799</v>
      </c>
      <c r="AE83" s="112">
        <v>-16138</v>
      </c>
      <c r="AF83" s="112">
        <v>-13911</v>
      </c>
      <c r="AG83" s="112">
        <v>-14451</v>
      </c>
      <c r="AH83" s="112">
        <v>-19444</v>
      </c>
      <c r="AI83" s="112">
        <v>-14766.659320000001</v>
      </c>
      <c r="AJ83" s="112">
        <v>-17450.340680000001</v>
      </c>
      <c r="AK83" s="112">
        <v>-15965</v>
      </c>
    </row>
    <row r="84" spans="1:37">
      <c r="A84" s="9" t="s">
        <v>133</v>
      </c>
      <c r="B84" s="197" t="s">
        <v>134</v>
      </c>
      <c r="C84" s="24">
        <v>-30669</v>
      </c>
      <c r="D84" s="24">
        <v>-31595</v>
      </c>
      <c r="E84" s="24">
        <v>-35768</v>
      </c>
      <c r="F84" s="24">
        <v>-46118</v>
      </c>
      <c r="G84" s="24">
        <v>-54667</v>
      </c>
      <c r="H84" s="24">
        <v>-44296</v>
      </c>
      <c r="I84" s="24">
        <v>-52602</v>
      </c>
      <c r="J84" s="24">
        <v>-54347</v>
      </c>
      <c r="K84" s="24">
        <v>-50424</v>
      </c>
      <c r="L84" s="24">
        <v>-43230</v>
      </c>
      <c r="M84" s="24">
        <v>-47677</v>
      </c>
      <c r="N84" s="24">
        <v>-42971</v>
      </c>
      <c r="O84" s="24">
        <v>-42685</v>
      </c>
      <c r="P84" s="24">
        <v>-43200</v>
      </c>
      <c r="Q84" s="24">
        <v>-26148</v>
      </c>
      <c r="R84" s="24">
        <v>-41412</v>
      </c>
      <c r="S84" s="24">
        <v>-42280</v>
      </c>
      <c r="T84" s="24">
        <v>-47084</v>
      </c>
      <c r="U84" s="112">
        <v>-45283</v>
      </c>
      <c r="V84" s="112">
        <v>-101307</v>
      </c>
      <c r="W84" s="112">
        <v>-58213</v>
      </c>
      <c r="X84" s="112">
        <v>-89912</v>
      </c>
      <c r="Y84" s="112">
        <v>-84261</v>
      </c>
      <c r="Z84" s="112">
        <v>-119378</v>
      </c>
      <c r="AA84" s="112">
        <v>-78268</v>
      </c>
      <c r="AB84" s="112">
        <v>-85784</v>
      </c>
      <c r="AC84" s="112">
        <v>-79504</v>
      </c>
      <c r="AD84" s="112">
        <v>-79923</v>
      </c>
      <c r="AE84" s="112">
        <v>-65553.5</v>
      </c>
      <c r="AF84" s="112">
        <v>-65865.100000000006</v>
      </c>
      <c r="AG84" s="112">
        <v>-83156</v>
      </c>
      <c r="AH84" s="112">
        <v>-169779</v>
      </c>
      <c r="AI84" s="112">
        <v>-104280.77613</v>
      </c>
      <c r="AJ84" s="112">
        <v>-116133.22387</v>
      </c>
      <c r="AK84" s="112">
        <v>-118085</v>
      </c>
    </row>
    <row r="85" spans="1:37">
      <c r="A85" s="22" t="s">
        <v>135</v>
      </c>
      <c r="B85" s="204" t="s">
        <v>136</v>
      </c>
      <c r="C85" s="24">
        <v>-411</v>
      </c>
      <c r="D85" s="24">
        <v>-451</v>
      </c>
      <c r="E85" s="24">
        <v>-335</v>
      </c>
      <c r="F85" s="24">
        <v>-660</v>
      </c>
      <c r="G85" s="24">
        <v>-528</v>
      </c>
      <c r="H85" s="24">
        <v>-974</v>
      </c>
      <c r="I85" s="24">
        <v>-1545</v>
      </c>
      <c r="J85" s="24">
        <v>-1903</v>
      </c>
      <c r="K85" s="24">
        <v>-1731</v>
      </c>
      <c r="L85" s="24">
        <v>-2802</v>
      </c>
      <c r="M85" s="24">
        <v>-2261</v>
      </c>
      <c r="N85" s="24">
        <v>-2631</v>
      </c>
      <c r="O85" s="24">
        <v>-2513</v>
      </c>
      <c r="P85" s="24">
        <v>-3209</v>
      </c>
      <c r="Q85" s="24">
        <v>-2517</v>
      </c>
      <c r="R85" s="24">
        <v>-2834</v>
      </c>
      <c r="S85" s="24">
        <v>-2318</v>
      </c>
      <c r="T85" s="24">
        <v>-3595</v>
      </c>
      <c r="U85" s="112">
        <v>-2879</v>
      </c>
      <c r="V85" s="112">
        <v>-4807</v>
      </c>
      <c r="W85" s="112">
        <v>-5781</v>
      </c>
      <c r="X85" s="112">
        <v>-5298</v>
      </c>
      <c r="Y85" s="112">
        <v>-5507</v>
      </c>
      <c r="Z85" s="112">
        <v>-5348</v>
      </c>
      <c r="AA85" s="112">
        <v>-3554</v>
      </c>
      <c r="AB85" s="112">
        <v>-2028</v>
      </c>
      <c r="AC85" s="112">
        <v>-1747</v>
      </c>
      <c r="AD85" s="112">
        <v>-1236</v>
      </c>
      <c r="AE85" s="112">
        <v>-1324</v>
      </c>
      <c r="AF85" s="112">
        <v>-1324</v>
      </c>
      <c r="AG85" s="112">
        <v>-2041</v>
      </c>
      <c r="AH85" s="112">
        <v>-2084</v>
      </c>
      <c r="AI85" s="112">
        <v>-1706</v>
      </c>
      <c r="AJ85" s="112">
        <v>-3360</v>
      </c>
      <c r="AK85" s="112">
        <v>-4017</v>
      </c>
    </row>
    <row r="86" spans="1:37">
      <c r="A86" s="22" t="s">
        <v>137</v>
      </c>
      <c r="B86" s="204" t="s">
        <v>138</v>
      </c>
      <c r="C86" s="24">
        <v>-308</v>
      </c>
      <c r="D86" s="24">
        <v>-225</v>
      </c>
      <c r="E86" s="24">
        <v>-199</v>
      </c>
      <c r="F86" s="24">
        <v>-154</v>
      </c>
      <c r="G86" s="24">
        <v>-227</v>
      </c>
      <c r="H86" s="24">
        <v>-935</v>
      </c>
      <c r="I86" s="24">
        <v>-1295</v>
      </c>
      <c r="J86" s="24">
        <v>-1239</v>
      </c>
      <c r="K86" s="24">
        <v>-1474</v>
      </c>
      <c r="L86" s="24">
        <v>-384</v>
      </c>
      <c r="M86" s="24">
        <v>-941</v>
      </c>
      <c r="N86" s="24">
        <v>-745</v>
      </c>
      <c r="O86" s="24">
        <v>-663</v>
      </c>
      <c r="P86" s="24">
        <v>-849</v>
      </c>
      <c r="Q86" s="24">
        <v>-1098</v>
      </c>
      <c r="R86" s="24">
        <v>-838</v>
      </c>
      <c r="S86" s="24">
        <v>-668</v>
      </c>
      <c r="T86" s="24">
        <v>-888</v>
      </c>
      <c r="U86" s="112">
        <v>-784</v>
      </c>
      <c r="V86" s="112">
        <v>-1751</v>
      </c>
      <c r="W86" s="112">
        <v>-2208</v>
      </c>
      <c r="X86" s="112">
        <v>-1995</v>
      </c>
      <c r="Y86" s="112">
        <v>-1151</v>
      </c>
      <c r="Z86" s="112">
        <v>-1662</v>
      </c>
      <c r="AA86" s="112">
        <v>-5564</v>
      </c>
      <c r="AB86" s="112">
        <v>-7113</v>
      </c>
      <c r="AC86" s="112">
        <v>-6812</v>
      </c>
      <c r="AD86" s="112">
        <v>-5921</v>
      </c>
      <c r="AE86" s="112">
        <v>-5776</v>
      </c>
      <c r="AF86" s="112">
        <v>-5924</v>
      </c>
      <c r="AG86" s="112">
        <v>-5659</v>
      </c>
      <c r="AH86" s="112">
        <v>-5387</v>
      </c>
      <c r="AI86" s="112">
        <v>-6759</v>
      </c>
      <c r="AJ86" s="112">
        <v>-6341</v>
      </c>
      <c r="AK86" s="112">
        <v>-6414</v>
      </c>
    </row>
    <row r="87" spans="1:37" ht="24" customHeight="1">
      <c r="A87" s="22" t="s">
        <v>139</v>
      </c>
      <c r="B87" s="204" t="s">
        <v>140</v>
      </c>
      <c r="C87" s="24"/>
      <c r="D87" s="24"/>
      <c r="E87" s="24"/>
      <c r="F87" s="24"/>
      <c r="G87" s="24"/>
      <c r="H87" s="24">
        <v>-2643</v>
      </c>
      <c r="I87" s="24">
        <v>-589</v>
      </c>
      <c r="J87" s="24">
        <v>-7887</v>
      </c>
      <c r="K87" s="24">
        <v>-6479</v>
      </c>
      <c r="L87" s="24">
        <v>-5647</v>
      </c>
      <c r="M87" s="24">
        <v>-5676</v>
      </c>
      <c r="N87" s="24">
        <v>-5695</v>
      </c>
      <c r="O87" s="24">
        <v>-4631</v>
      </c>
      <c r="P87" s="24">
        <v>-5343</v>
      </c>
      <c r="Q87" s="24">
        <v>-4425</v>
      </c>
      <c r="R87" s="24">
        <v>-5054</v>
      </c>
      <c r="S87" s="24">
        <v>-1525</v>
      </c>
      <c r="T87" s="24">
        <v>-1493</v>
      </c>
      <c r="U87" s="112">
        <v>-1421</v>
      </c>
      <c r="V87" s="112">
        <v>-2296</v>
      </c>
      <c r="W87" s="112">
        <v>-1057</v>
      </c>
      <c r="X87" s="112">
        <v>-1112</v>
      </c>
      <c r="Y87" s="112">
        <v>-1248</v>
      </c>
      <c r="Z87" s="112">
        <v>-1187</v>
      </c>
      <c r="AA87" s="112">
        <v>-948</v>
      </c>
      <c r="AB87" s="112">
        <v>-747</v>
      </c>
      <c r="AC87" s="112">
        <v>-927</v>
      </c>
      <c r="AD87" s="112">
        <v>-780</v>
      </c>
      <c r="AE87" s="112">
        <v>-757</v>
      </c>
      <c r="AF87" s="112">
        <v>-590</v>
      </c>
      <c r="AG87" s="112">
        <v>-731</v>
      </c>
      <c r="AH87" s="112">
        <v>-837</v>
      </c>
      <c r="AI87" s="112">
        <v>-628</v>
      </c>
      <c r="AJ87" s="112">
        <v>-770</v>
      </c>
      <c r="AK87" s="112">
        <v>-616</v>
      </c>
    </row>
    <row r="88" spans="1:37">
      <c r="A88" s="364" t="s">
        <v>141</v>
      </c>
      <c r="B88" s="370" t="s">
        <v>142</v>
      </c>
      <c r="C88" s="24">
        <v>-9180</v>
      </c>
      <c r="D88" s="24">
        <v>-9244</v>
      </c>
      <c r="E88" s="24">
        <v>-9654</v>
      </c>
      <c r="F88" s="24">
        <v>-9653</v>
      </c>
      <c r="G88" s="24">
        <v>-16966</v>
      </c>
      <c r="H88" s="24">
        <v>-25296</v>
      </c>
      <c r="I88" s="24">
        <v>-27862</v>
      </c>
      <c r="J88" s="24">
        <v>-28715</v>
      </c>
      <c r="K88" s="24">
        <v>-30594</v>
      </c>
      <c r="L88" s="24">
        <v>-30742</v>
      </c>
      <c r="M88" s="24">
        <v>-30439</v>
      </c>
      <c r="N88" s="24">
        <v>-37138</v>
      </c>
      <c r="O88" s="24">
        <v>-41421</v>
      </c>
      <c r="P88" s="24">
        <v>-31972</v>
      </c>
      <c r="Q88" s="24">
        <v>-11132</v>
      </c>
      <c r="R88" s="24">
        <v>-10958</v>
      </c>
      <c r="S88" s="24">
        <v>-39046</v>
      </c>
      <c r="T88" s="24">
        <v>-43113</v>
      </c>
      <c r="U88" s="112">
        <v>-13992</v>
      </c>
      <c r="V88" s="112">
        <v>-21143</v>
      </c>
      <c r="W88" s="112">
        <v>-129142</v>
      </c>
      <c r="X88" s="112">
        <v>-12578</v>
      </c>
      <c r="Y88" s="112">
        <v>-12315</v>
      </c>
      <c r="Z88" s="112">
        <v>-12065</v>
      </c>
      <c r="AA88" s="112">
        <v>-147626</v>
      </c>
      <c r="AB88" s="112">
        <v>-21927.407260000007</v>
      </c>
      <c r="AC88" s="112">
        <v>-21883</v>
      </c>
      <c r="AD88" s="112">
        <v>-21749</v>
      </c>
      <c r="AE88" s="112">
        <v>-103716</v>
      </c>
      <c r="AF88" s="112">
        <v>-13508</v>
      </c>
      <c r="AG88" s="112">
        <v>-13071</v>
      </c>
      <c r="AH88" s="112">
        <v>-13057</v>
      </c>
      <c r="AI88" s="112">
        <v>-151713</v>
      </c>
      <c r="AJ88" s="373"/>
      <c r="AK88" s="373">
        <v>4</v>
      </c>
    </row>
    <row r="89" spans="1:37">
      <c r="A89" s="364" t="s">
        <v>740</v>
      </c>
      <c r="B89" s="370" t="s">
        <v>741</v>
      </c>
      <c r="C89" s="24"/>
      <c r="D89" s="24"/>
      <c r="E89" s="24"/>
      <c r="F89" s="24"/>
      <c r="G89" s="24"/>
      <c r="H89" s="24"/>
      <c r="I89" s="24"/>
      <c r="J89" s="24"/>
      <c r="K89" s="24"/>
      <c r="L89" s="24"/>
      <c r="M89" s="24"/>
      <c r="N89" s="24"/>
      <c r="O89" s="24"/>
      <c r="P89" s="24"/>
      <c r="Q89" s="24"/>
      <c r="R89" s="24"/>
      <c r="S89" s="24"/>
      <c r="T89" s="24"/>
      <c r="U89" s="112"/>
      <c r="V89" s="112"/>
      <c r="W89" s="112"/>
      <c r="X89" s="112"/>
      <c r="Y89" s="112"/>
      <c r="Z89" s="112"/>
      <c r="AA89" s="112"/>
      <c r="AB89" s="112"/>
      <c r="AC89" s="112"/>
      <c r="AD89" s="112"/>
      <c r="AE89" s="112"/>
      <c r="AF89" s="112"/>
      <c r="AG89" s="112"/>
      <c r="AH89" s="112"/>
      <c r="AI89" s="112"/>
      <c r="AJ89" s="373">
        <v>-188017</v>
      </c>
      <c r="AK89" s="373">
        <v>-18513</v>
      </c>
    </row>
    <row r="90" spans="1:37">
      <c r="A90" s="137" t="s">
        <v>143</v>
      </c>
      <c r="B90" s="210" t="s">
        <v>144</v>
      </c>
      <c r="C90" s="24">
        <v>-1889</v>
      </c>
      <c r="D90" s="24">
        <v>-1937</v>
      </c>
      <c r="E90" s="24"/>
      <c r="F90" s="24"/>
      <c r="G90" s="24">
        <v>-2133</v>
      </c>
      <c r="H90" s="24">
        <v>-2882</v>
      </c>
      <c r="I90" s="24">
        <v>-1</v>
      </c>
      <c r="J90" s="24"/>
      <c r="K90" s="24">
        <v>-3427</v>
      </c>
      <c r="L90" s="24">
        <v>-3634</v>
      </c>
      <c r="M90" s="24">
        <v>-217</v>
      </c>
      <c r="N90" s="24">
        <v>2540</v>
      </c>
      <c r="O90" s="24">
        <v>-1168</v>
      </c>
      <c r="P90" s="24">
        <v>-1205</v>
      </c>
      <c r="Q90" s="24">
        <v>-1105</v>
      </c>
      <c r="R90" s="24">
        <v>-1358</v>
      </c>
      <c r="S90" s="24">
        <v>-1235</v>
      </c>
      <c r="T90" s="24">
        <v>-1239</v>
      </c>
      <c r="U90" s="24">
        <v>-1251</v>
      </c>
      <c r="V90" s="112">
        <v>-2920</v>
      </c>
      <c r="W90" s="112">
        <v>-3651</v>
      </c>
      <c r="X90" s="112">
        <v>-3672</v>
      </c>
      <c r="Y90" s="112">
        <v>-3636</v>
      </c>
      <c r="Z90" s="112">
        <v>-3608</v>
      </c>
      <c r="AA90" s="112">
        <v>-2622</v>
      </c>
      <c r="AB90" s="112">
        <v>-2639</v>
      </c>
      <c r="AC90" s="112">
        <v>-2668</v>
      </c>
      <c r="AD90" s="112">
        <v>-2776</v>
      </c>
      <c r="AE90" s="112">
        <v>-3352</v>
      </c>
      <c r="AF90" s="112">
        <v>-3217</v>
      </c>
      <c r="AG90" s="112">
        <v>-3486</v>
      </c>
      <c r="AH90" s="112">
        <v>-3351</v>
      </c>
      <c r="AI90" s="112">
        <v>-3578</v>
      </c>
      <c r="AJ90" s="112">
        <v>-3635</v>
      </c>
      <c r="AK90" s="112">
        <v>-3579</v>
      </c>
    </row>
    <row r="91" spans="1:37" ht="25.5">
      <c r="A91" s="9" t="s">
        <v>680</v>
      </c>
      <c r="B91" s="210" t="s">
        <v>681</v>
      </c>
      <c r="C91" s="138"/>
      <c r="D91" s="138"/>
      <c r="E91" s="138"/>
      <c r="F91" s="138"/>
      <c r="G91" s="138"/>
      <c r="H91" s="138"/>
      <c r="I91" s="138"/>
      <c r="J91" s="138">
        <v>-128382</v>
      </c>
      <c r="K91" s="138"/>
      <c r="L91" s="138"/>
      <c r="M91" s="138"/>
      <c r="N91" s="138"/>
      <c r="O91" s="138"/>
      <c r="P91" s="138"/>
      <c r="Q91" s="138"/>
      <c r="R91" s="138"/>
      <c r="S91" s="138"/>
      <c r="T91" s="138"/>
      <c r="U91" s="138"/>
      <c r="V91" s="138"/>
      <c r="W91" s="138"/>
      <c r="X91" s="138"/>
      <c r="Y91" s="138"/>
      <c r="Z91" s="138"/>
      <c r="AA91" s="138"/>
      <c r="AB91" s="138"/>
      <c r="AC91" s="138"/>
      <c r="AD91" s="138"/>
      <c r="AE91" s="138"/>
      <c r="AF91" s="138"/>
      <c r="AG91" s="138"/>
      <c r="AH91" s="138"/>
      <c r="AI91" s="138"/>
      <c r="AJ91" s="138"/>
      <c r="AK91" s="138"/>
    </row>
    <row r="92" spans="1:37">
      <c r="A92" s="11" t="s">
        <v>145</v>
      </c>
      <c r="B92" s="198" t="s">
        <v>146</v>
      </c>
      <c r="C92" s="133">
        <v>-224009</v>
      </c>
      <c r="D92" s="133">
        <v>-220858</v>
      </c>
      <c r="E92" s="133">
        <v>-235847</v>
      </c>
      <c r="F92" s="133">
        <v>-249811</v>
      </c>
      <c r="G92" s="133">
        <v>-259802</v>
      </c>
      <c r="H92" s="133">
        <v>-372971</v>
      </c>
      <c r="I92" s="133">
        <v>-389392</v>
      </c>
      <c r="J92" s="133">
        <v>-547118</v>
      </c>
      <c r="K92" s="133">
        <v>-410220</v>
      </c>
      <c r="L92" s="133">
        <v>-445891</v>
      </c>
      <c r="M92" s="133">
        <v>-408780</v>
      </c>
      <c r="N92" s="133">
        <v>-409465</v>
      </c>
      <c r="O92" s="133">
        <v>-388959</v>
      </c>
      <c r="P92" s="133">
        <v>-384193</v>
      </c>
      <c r="Q92" s="133">
        <v>-346838</v>
      </c>
      <c r="R92" s="133">
        <v>-386876</v>
      </c>
      <c r="S92" s="133">
        <v>-380088</v>
      </c>
      <c r="T92" s="133">
        <v>-393209</v>
      </c>
      <c r="U92" s="133">
        <v>-361404</v>
      </c>
      <c r="V92" s="133">
        <v>-724971</v>
      </c>
      <c r="W92" s="133">
        <v>-638078</v>
      </c>
      <c r="X92" s="133">
        <v>-594822</v>
      </c>
      <c r="Y92" s="133">
        <v>-585234</v>
      </c>
      <c r="Z92" s="133">
        <v>-649803</v>
      </c>
      <c r="AA92" s="133">
        <v>-649546.23999999999</v>
      </c>
      <c r="AB92" s="133">
        <v>-480880.76</v>
      </c>
      <c r="AC92" s="133">
        <v>-479852.39999999991</v>
      </c>
      <c r="AD92" s="133">
        <v>-527325.60000000009</v>
      </c>
      <c r="AE92" s="133">
        <v>-567068.5</v>
      </c>
      <c r="AF92" s="133">
        <v>-474430.1</v>
      </c>
      <c r="AG92" s="133">
        <v>-501231</v>
      </c>
      <c r="AH92" s="133">
        <v>-601246</v>
      </c>
      <c r="AI92" s="133">
        <v>-675605.85430999997</v>
      </c>
      <c r="AJ92" s="133">
        <v>-743909.14569000003</v>
      </c>
      <c r="AK92" s="133">
        <v>-556811</v>
      </c>
    </row>
    <row r="93" spans="1:37">
      <c r="A93" s="9" t="s">
        <v>147</v>
      </c>
      <c r="B93" s="197" t="s">
        <v>148</v>
      </c>
      <c r="C93" s="24">
        <v>-12778</v>
      </c>
      <c r="D93" s="24">
        <v>-13015</v>
      </c>
      <c r="E93" s="24">
        <v>-12667</v>
      </c>
      <c r="F93" s="24">
        <v>-12770</v>
      </c>
      <c r="G93" s="24">
        <v>-12538</v>
      </c>
      <c r="H93" s="24">
        <v>-16909</v>
      </c>
      <c r="I93" s="24">
        <v>-18697</v>
      </c>
      <c r="J93" s="24">
        <v>-20447</v>
      </c>
      <c r="K93" s="24">
        <v>-19756</v>
      </c>
      <c r="L93" s="24">
        <v>-20535</v>
      </c>
      <c r="M93" s="24">
        <v>-19338</v>
      </c>
      <c r="N93" s="24">
        <v>-22451</v>
      </c>
      <c r="O93" s="24">
        <v>-22182</v>
      </c>
      <c r="P93" s="24">
        <v>-21601</v>
      </c>
      <c r="Q93" s="24">
        <v>-21701</v>
      </c>
      <c r="R93" s="24">
        <v>-22073</v>
      </c>
      <c r="S93" s="24">
        <v>-22124</v>
      </c>
      <c r="T93" s="24">
        <v>-22073</v>
      </c>
      <c r="U93" s="112">
        <v>-21811</v>
      </c>
      <c r="V93" s="112">
        <v>-25021</v>
      </c>
      <c r="W93" s="112">
        <v>-54238</v>
      </c>
      <c r="X93" s="112">
        <v>-54298</v>
      </c>
      <c r="Y93" s="112">
        <v>-56157</v>
      </c>
      <c r="Z93" s="112">
        <v>-61565</v>
      </c>
      <c r="AA93" s="112">
        <v>-57859.25</v>
      </c>
      <c r="AB93" s="112">
        <v>-61434.950000000012</v>
      </c>
      <c r="AC93" s="112">
        <v>-54866.799999999988</v>
      </c>
      <c r="AD93" s="112">
        <v>-60964.959999999963</v>
      </c>
      <c r="AE93" s="112">
        <v>-59978.2</v>
      </c>
      <c r="AF93" s="112">
        <v>-57681.8</v>
      </c>
      <c r="AG93" s="112">
        <v>-56585</v>
      </c>
      <c r="AH93" s="112">
        <v>-56043</v>
      </c>
      <c r="AI93" s="112">
        <v>-53244</v>
      </c>
      <c r="AJ93" s="112">
        <v>-52543</v>
      </c>
      <c r="AK93" s="112">
        <v>-50244</v>
      </c>
    </row>
    <row r="94" spans="1:37">
      <c r="A94" s="9" t="s">
        <v>149</v>
      </c>
      <c r="B94" s="197" t="s">
        <v>150</v>
      </c>
      <c r="C94" s="24">
        <v>-11830</v>
      </c>
      <c r="D94" s="24">
        <v>-12212</v>
      </c>
      <c r="E94" s="24">
        <v>-11702</v>
      </c>
      <c r="F94" s="24">
        <v>-14021</v>
      </c>
      <c r="G94" s="24">
        <v>-14779</v>
      </c>
      <c r="H94" s="24">
        <v>-18885</v>
      </c>
      <c r="I94" s="24">
        <v>-23025</v>
      </c>
      <c r="J94" s="24">
        <v>-23177</v>
      </c>
      <c r="K94" s="24">
        <v>-23331</v>
      </c>
      <c r="L94" s="24">
        <v>-32764</v>
      </c>
      <c r="M94" s="24">
        <v>-33105</v>
      </c>
      <c r="N94" s="24">
        <v>-35317</v>
      </c>
      <c r="O94" s="24">
        <v>-25709</v>
      </c>
      <c r="P94" s="24">
        <v>-22492</v>
      </c>
      <c r="Q94" s="24">
        <v>-16815</v>
      </c>
      <c r="R94" s="24">
        <v>-21491</v>
      </c>
      <c r="S94" s="24">
        <v>-18809</v>
      </c>
      <c r="T94" s="24">
        <v>-19656</v>
      </c>
      <c r="U94" s="112">
        <v>-19753</v>
      </c>
      <c r="V94" s="112">
        <v>-40467</v>
      </c>
      <c r="W94" s="112">
        <v>-51234</v>
      </c>
      <c r="X94" s="112">
        <v>-61457</v>
      </c>
      <c r="Y94" s="112">
        <v>-74859</v>
      </c>
      <c r="Z94" s="112">
        <v>-40339</v>
      </c>
      <c r="AA94" s="112">
        <v>-31732.95</v>
      </c>
      <c r="AB94" s="112">
        <v>-28525.05</v>
      </c>
      <c r="AC94" s="112">
        <v>-36115</v>
      </c>
      <c r="AD94" s="112">
        <v>-36459</v>
      </c>
      <c r="AE94" s="112">
        <v>-38125.599999999999</v>
      </c>
      <c r="AF94" s="112">
        <v>-42412.4</v>
      </c>
      <c r="AG94" s="112">
        <v>-40863</v>
      </c>
      <c r="AH94" s="112">
        <v>-47864</v>
      </c>
      <c r="AI94" s="112">
        <v>-45992</v>
      </c>
      <c r="AJ94" s="112">
        <v>-54696</v>
      </c>
      <c r="AK94" s="112">
        <v>-51609</v>
      </c>
    </row>
    <row r="95" spans="1:37" ht="15" thickBot="1">
      <c r="A95" s="11" t="s">
        <v>151</v>
      </c>
      <c r="B95" s="198" t="s">
        <v>152</v>
      </c>
      <c r="C95" s="133">
        <v>-24608</v>
      </c>
      <c r="D95" s="133">
        <v>-25227</v>
      </c>
      <c r="E95" s="133">
        <v>-24369</v>
      </c>
      <c r="F95" s="133">
        <v>-26791</v>
      </c>
      <c r="G95" s="133">
        <v>-27317</v>
      </c>
      <c r="H95" s="133">
        <v>-35794</v>
      </c>
      <c r="I95" s="133">
        <v>-41722</v>
      </c>
      <c r="J95" s="133">
        <v>-43624</v>
      </c>
      <c r="K95" s="133">
        <v>-43087</v>
      </c>
      <c r="L95" s="133">
        <v>-53299</v>
      </c>
      <c r="M95" s="133">
        <v>-52443</v>
      </c>
      <c r="N95" s="133">
        <v>-57768</v>
      </c>
      <c r="O95" s="133">
        <v>-47891</v>
      </c>
      <c r="P95" s="133">
        <v>-44093</v>
      </c>
      <c r="Q95" s="133">
        <v>-38516</v>
      </c>
      <c r="R95" s="133">
        <v>-43564</v>
      </c>
      <c r="S95" s="133">
        <v>-40933</v>
      </c>
      <c r="T95" s="133">
        <v>-41729</v>
      </c>
      <c r="U95" s="133">
        <v>-41564</v>
      </c>
      <c r="V95" s="133">
        <v>-65488</v>
      </c>
      <c r="W95" s="133">
        <v>-105472</v>
      </c>
      <c r="X95" s="133">
        <v>-115755</v>
      </c>
      <c r="Y95" s="133">
        <v>-131016</v>
      </c>
      <c r="Z95" s="133">
        <v>-101904</v>
      </c>
      <c r="AA95" s="133">
        <v>-89592.2</v>
      </c>
      <c r="AB95" s="133">
        <v>-89960.000000000015</v>
      </c>
      <c r="AC95" s="133">
        <v>-90981.799999999988</v>
      </c>
      <c r="AD95" s="133">
        <v>-97423.959999999963</v>
      </c>
      <c r="AE95" s="133">
        <v>-98103.799999999988</v>
      </c>
      <c r="AF95" s="133">
        <v>-100094.20000000001</v>
      </c>
      <c r="AG95" s="133">
        <v>-97448</v>
      </c>
      <c r="AH95" s="133">
        <v>-103907</v>
      </c>
      <c r="AI95" s="133">
        <v>-99236</v>
      </c>
      <c r="AJ95" s="133">
        <v>-107239</v>
      </c>
      <c r="AK95" s="133">
        <v>-101853</v>
      </c>
    </row>
    <row r="96" spans="1:37" ht="26.25" thickTop="1">
      <c r="A96" s="151" t="s">
        <v>386</v>
      </c>
      <c r="B96" s="199" t="s">
        <v>153</v>
      </c>
      <c r="C96" s="167">
        <v>-248617</v>
      </c>
      <c r="D96" s="167">
        <v>-246085</v>
      </c>
      <c r="E96" s="167">
        <v>-260216</v>
      </c>
      <c r="F96" s="167">
        <v>-276602</v>
      </c>
      <c r="G96" s="167">
        <v>-287119</v>
      </c>
      <c r="H96" s="167">
        <v>-408765</v>
      </c>
      <c r="I96" s="167">
        <v>-431114</v>
      </c>
      <c r="J96" s="167">
        <v>-590742</v>
      </c>
      <c r="K96" s="167">
        <v>-453307</v>
      </c>
      <c r="L96" s="167">
        <v>-499190</v>
      </c>
      <c r="M96" s="167">
        <v>-461223</v>
      </c>
      <c r="N96" s="167">
        <v>-467233</v>
      </c>
      <c r="O96" s="167">
        <v>-436850</v>
      </c>
      <c r="P96" s="167">
        <v>-428286</v>
      </c>
      <c r="Q96" s="167">
        <v>-385354</v>
      </c>
      <c r="R96" s="167">
        <v>-430440</v>
      </c>
      <c r="S96" s="167">
        <v>-421021</v>
      </c>
      <c r="T96" s="167">
        <v>-434938</v>
      </c>
      <c r="U96" s="167">
        <v>-402968</v>
      </c>
      <c r="V96" s="167">
        <v>-790459</v>
      </c>
      <c r="W96" s="167">
        <v>-743550</v>
      </c>
      <c r="X96" s="167">
        <v>-710577</v>
      </c>
      <c r="Y96" s="167">
        <v>-716250</v>
      </c>
      <c r="Z96" s="167">
        <v>-751707</v>
      </c>
      <c r="AA96" s="167">
        <v>-739138.44</v>
      </c>
      <c r="AB96" s="167">
        <v>-570840.76</v>
      </c>
      <c r="AC96" s="167">
        <v>-570834.19999999995</v>
      </c>
      <c r="AD96" s="167">
        <v>-624749.56000000006</v>
      </c>
      <c r="AE96" s="167">
        <v>-665172.30000000005</v>
      </c>
      <c r="AF96" s="167">
        <v>-574524.30000000005</v>
      </c>
      <c r="AG96" s="167">
        <v>-598679</v>
      </c>
      <c r="AH96" s="167">
        <v>-705153</v>
      </c>
      <c r="AI96" s="167">
        <v>-774841.85430999997</v>
      </c>
      <c r="AJ96" s="167">
        <v>-851148.14569000003</v>
      </c>
      <c r="AK96" s="167">
        <v>-658664</v>
      </c>
    </row>
    <row r="98" spans="1:33">
      <c r="A98" s="312" t="s">
        <v>682</v>
      </c>
      <c r="W98" s="233"/>
      <c r="X98" s="233"/>
      <c r="Y98" s="233"/>
      <c r="Z98" s="233"/>
      <c r="AE98" s="233"/>
      <c r="AG98" s="233"/>
    </row>
    <row r="99" spans="1:33">
      <c r="A99" s="312" t="s">
        <v>683</v>
      </c>
      <c r="W99" s="233"/>
      <c r="X99" s="233"/>
      <c r="Y99" s="233"/>
      <c r="Z99" s="233"/>
      <c r="AE99" s="233"/>
      <c r="AG99" s="233"/>
    </row>
    <row r="100" spans="1:33">
      <c r="A100" s="233" t="s">
        <v>762</v>
      </c>
    </row>
    <row r="101" spans="1:33">
      <c r="A101" s="233" t="s">
        <v>763</v>
      </c>
    </row>
  </sheetData>
  <mergeCells count="1">
    <mergeCell ref="AL3:AM3"/>
  </mergeCells>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59" orientation="landscape" r:id="rId1"/>
  <ignoredErrors>
    <ignoredError sqref="AB18 AB21"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tabColor rgb="FFB2E0B4"/>
    <pageSetUpPr fitToPage="1"/>
  </sheetPr>
  <dimension ref="A1:AQ67"/>
  <sheetViews>
    <sheetView showGridLines="0" zoomScale="85" zoomScaleNormal="85" workbookViewId="0">
      <pane xSplit="2" topLeftCell="C1" activePane="topRight" state="frozen"/>
      <selection activeCell="C1" sqref="C1:C1048576"/>
      <selection pane="topRight" activeCell="C4" sqref="C4"/>
    </sheetView>
  </sheetViews>
  <sheetFormatPr defaultColWidth="10.28515625" defaultRowHeight="14.25" outlineLevelCol="1"/>
  <cols>
    <col min="1" max="1" width="51.140625" style="2" customWidth="1"/>
    <col min="2" max="2" width="40.28515625" style="2" customWidth="1" outlineLevel="1"/>
    <col min="3" max="37" width="13.42578125" style="2" customWidth="1"/>
    <col min="38" max="38" width="10.28515625" style="2" bestFit="1" customWidth="1"/>
    <col min="39" max="39" width="10.7109375" style="2" bestFit="1" customWidth="1"/>
    <col min="40" max="40" width="12.28515625" style="2" bestFit="1" customWidth="1"/>
    <col min="41" max="41" width="10.28515625" style="2" bestFit="1" customWidth="1"/>
    <col min="42" max="42" width="11.42578125" style="2" bestFit="1" customWidth="1"/>
    <col min="43" max="16384" width="10.28515625" style="2"/>
  </cols>
  <sheetData>
    <row r="1" spans="1:43" s="1" customFormat="1">
      <c r="A1" s="43" t="s">
        <v>0</v>
      </c>
      <c r="B1" s="43" t="s">
        <v>1</v>
      </c>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07"/>
      <c r="AL1" s="12"/>
      <c r="AM1" s="12"/>
      <c r="AN1" s="107"/>
      <c r="AO1" s="2"/>
      <c r="AP1" s="2"/>
    </row>
    <row r="2" spans="1:43">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07"/>
      <c r="AL2" s="12"/>
      <c r="AM2" s="12"/>
      <c r="AN2" s="107"/>
    </row>
    <row r="3" spans="1:43">
      <c r="A3" s="13" t="s">
        <v>2</v>
      </c>
      <c r="B3" s="13" t="s">
        <v>3</v>
      </c>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row>
    <row r="4" spans="1:43" ht="30.2" customHeight="1">
      <c r="A4" s="31" t="s">
        <v>40</v>
      </c>
      <c r="B4" s="31" t="s">
        <v>602</v>
      </c>
      <c r="C4" s="8">
        <v>44834</v>
      </c>
      <c r="D4" s="8">
        <v>44742</v>
      </c>
      <c r="E4" s="8">
        <v>44651</v>
      </c>
      <c r="F4" s="8">
        <v>44561</v>
      </c>
      <c r="G4" s="8">
        <v>44469</v>
      </c>
      <c r="H4" s="8">
        <v>44377</v>
      </c>
      <c r="I4" s="8">
        <v>44286</v>
      </c>
      <c r="J4" s="8">
        <v>44196</v>
      </c>
      <c r="K4" s="8">
        <v>44104</v>
      </c>
      <c r="L4" s="8">
        <v>44012</v>
      </c>
      <c r="M4" s="8">
        <v>43921</v>
      </c>
      <c r="N4" s="8">
        <v>43830</v>
      </c>
      <c r="O4" s="8">
        <v>43738</v>
      </c>
      <c r="P4" s="8">
        <v>43646</v>
      </c>
      <c r="Q4" s="8">
        <v>43555</v>
      </c>
      <c r="R4" s="8">
        <v>43465</v>
      </c>
      <c r="S4" s="8">
        <v>43373</v>
      </c>
      <c r="T4" s="8">
        <v>43281</v>
      </c>
      <c r="U4" s="8" t="s">
        <v>428</v>
      </c>
      <c r="V4" s="8" t="s">
        <v>426</v>
      </c>
      <c r="W4" s="8" t="s">
        <v>422</v>
      </c>
      <c r="X4" s="8" t="s">
        <v>418</v>
      </c>
      <c r="Y4" s="8" t="s">
        <v>416</v>
      </c>
      <c r="Z4" s="8" t="s">
        <v>414</v>
      </c>
      <c r="AA4" s="8" t="s">
        <v>407</v>
      </c>
      <c r="AB4" s="8" t="s">
        <v>397</v>
      </c>
      <c r="AC4" s="8" t="s">
        <v>380</v>
      </c>
      <c r="AD4" s="8" t="s">
        <v>360</v>
      </c>
      <c r="AE4" s="8" t="s">
        <v>349</v>
      </c>
      <c r="AF4" s="8" t="s">
        <v>6</v>
      </c>
      <c r="AG4" s="8" t="s">
        <v>7</v>
      </c>
      <c r="AH4" s="8" t="s">
        <v>8</v>
      </c>
      <c r="AI4" s="8" t="s">
        <v>9</v>
      </c>
      <c r="AJ4" s="8" t="s">
        <v>10</v>
      </c>
      <c r="AK4" s="8" t="s">
        <v>11</v>
      </c>
    </row>
    <row r="5" spans="1:43" ht="25.5">
      <c r="A5" s="9" t="s">
        <v>154</v>
      </c>
      <c r="B5" s="268" t="s">
        <v>155</v>
      </c>
      <c r="C5" s="50">
        <v>-14464</v>
      </c>
      <c r="D5" s="50">
        <v>-9424</v>
      </c>
      <c r="E5" s="50">
        <v>-1498</v>
      </c>
      <c r="F5" s="50">
        <v>-52485</v>
      </c>
      <c r="G5" s="50">
        <v>-44193</v>
      </c>
      <c r="H5" s="50">
        <v>-33027</v>
      </c>
      <c r="I5" s="50">
        <v>-7550</v>
      </c>
      <c r="J5" s="50">
        <v>-91702</v>
      </c>
      <c r="K5" s="50">
        <v>-80978</v>
      </c>
      <c r="L5" s="50">
        <v>-76531</v>
      </c>
      <c r="M5" s="50">
        <v>-69568</v>
      </c>
      <c r="N5" s="50">
        <v>-63305</v>
      </c>
      <c r="O5" s="50">
        <v>-24274</v>
      </c>
      <c r="P5" s="50">
        <v>-13215</v>
      </c>
      <c r="Q5" s="50">
        <v>-7843</v>
      </c>
      <c r="R5" s="50">
        <v>-16002</v>
      </c>
      <c r="S5" s="50">
        <v>-6981</v>
      </c>
      <c r="T5" s="50">
        <v>-3280</v>
      </c>
      <c r="U5" s="50">
        <v>-1716</v>
      </c>
      <c r="V5" s="50">
        <v>-26709</v>
      </c>
      <c r="W5" s="50">
        <v>-23736</v>
      </c>
      <c r="X5" s="50">
        <v>-12546</v>
      </c>
      <c r="Y5" s="50">
        <v>-1661</v>
      </c>
      <c r="Z5" s="50">
        <v>-28273</v>
      </c>
      <c r="AA5" s="50">
        <v>-18385</v>
      </c>
      <c r="AB5" s="50">
        <v>-13431</v>
      </c>
      <c r="AC5" s="50">
        <v>-2769</v>
      </c>
      <c r="AD5" s="50">
        <v>-20255</v>
      </c>
      <c r="AE5" s="50">
        <v>-18119</v>
      </c>
      <c r="AF5" s="50">
        <v>-14092</v>
      </c>
      <c r="AG5" s="50">
        <v>-154</v>
      </c>
      <c r="AH5" s="50">
        <v>-3368</v>
      </c>
      <c r="AI5" s="50">
        <v>-2280</v>
      </c>
      <c r="AJ5" s="50">
        <v>-739</v>
      </c>
      <c r="AK5" s="50">
        <v>-129</v>
      </c>
      <c r="AM5" s="232"/>
      <c r="AN5" s="232"/>
      <c r="AO5" s="232"/>
      <c r="AP5" s="232"/>
      <c r="AQ5" s="232"/>
    </row>
    <row r="6" spans="1:43" ht="25.5">
      <c r="A6" s="89" t="s">
        <v>747</v>
      </c>
      <c r="B6" s="262" t="s">
        <v>720</v>
      </c>
      <c r="C6" s="372">
        <v>-10445</v>
      </c>
      <c r="D6" s="372">
        <v>-6192</v>
      </c>
      <c r="E6" s="372">
        <v>-2753</v>
      </c>
      <c r="F6" s="135">
        <v>-13515</v>
      </c>
      <c r="G6" s="135">
        <v>-10542</v>
      </c>
      <c r="H6" s="135">
        <v>-6492</v>
      </c>
      <c r="I6" s="135">
        <v>-3301</v>
      </c>
      <c r="J6" s="135">
        <v>-12859</v>
      </c>
      <c r="K6" s="135">
        <v>-11146</v>
      </c>
      <c r="L6" s="135">
        <v>-9269</v>
      </c>
      <c r="M6" s="135">
        <v>-6098</v>
      </c>
      <c r="N6" s="50"/>
      <c r="O6" s="50"/>
      <c r="P6" s="50"/>
      <c r="Q6" s="50"/>
      <c r="R6" s="50"/>
      <c r="S6" s="50"/>
      <c r="T6" s="50"/>
      <c r="U6" s="50"/>
      <c r="V6" s="50"/>
      <c r="W6" s="50"/>
      <c r="X6" s="50"/>
      <c r="Y6" s="50"/>
      <c r="Z6" s="50"/>
      <c r="AA6" s="50"/>
      <c r="AB6" s="50"/>
      <c r="AC6" s="50"/>
      <c r="AD6" s="50"/>
      <c r="AE6" s="50"/>
      <c r="AF6" s="50"/>
      <c r="AG6" s="50"/>
      <c r="AH6" s="50"/>
      <c r="AI6" s="50"/>
      <c r="AJ6" s="50"/>
      <c r="AK6" s="50"/>
      <c r="AM6" s="232"/>
      <c r="AN6" s="232"/>
      <c r="AO6" s="232"/>
      <c r="AP6" s="232"/>
      <c r="AQ6" s="232"/>
    </row>
    <row r="7" spans="1:43" ht="25.5">
      <c r="A7" s="89" t="s">
        <v>558</v>
      </c>
      <c r="B7" s="262" t="s">
        <v>721</v>
      </c>
      <c r="C7" s="112">
        <v>-43512</v>
      </c>
      <c r="D7" s="112">
        <v>-29534</v>
      </c>
      <c r="E7" s="112">
        <v>-5951</v>
      </c>
      <c r="F7" s="112">
        <v>-63002</v>
      </c>
      <c r="G7" s="112">
        <v>-38936</v>
      </c>
      <c r="H7" s="112">
        <v>-32331</v>
      </c>
      <c r="I7" s="112">
        <v>-12396</v>
      </c>
      <c r="J7" s="112">
        <v>-101864</v>
      </c>
      <c r="K7" s="112">
        <v>-78259</v>
      </c>
      <c r="L7" s="112">
        <v>-30811</v>
      </c>
      <c r="M7" s="112">
        <v>-5697</v>
      </c>
      <c r="N7" s="112">
        <v>-80833</v>
      </c>
      <c r="O7" s="112">
        <v>-71646</v>
      </c>
      <c r="P7" s="112">
        <v>-9922</v>
      </c>
      <c r="Q7" s="112">
        <v>-438</v>
      </c>
      <c r="R7" s="112">
        <v>-41608</v>
      </c>
      <c r="S7" s="112">
        <v>-16672</v>
      </c>
      <c r="T7" s="112">
        <v>-13771</v>
      </c>
      <c r="U7" s="112">
        <v>-13571</v>
      </c>
      <c r="V7" s="112">
        <v>-18851</v>
      </c>
      <c r="W7" s="112">
        <v>-13165</v>
      </c>
      <c r="X7" s="112">
        <v>-12105</v>
      </c>
      <c r="Y7" s="112">
        <v>-9791</v>
      </c>
      <c r="Z7" s="112">
        <v>-9539</v>
      </c>
      <c r="AA7" s="112">
        <v>-1268</v>
      </c>
      <c r="AB7" s="112">
        <v>-750</v>
      </c>
      <c r="AC7" s="112">
        <v>-887</v>
      </c>
      <c r="AD7" s="112">
        <v>-18831</v>
      </c>
      <c r="AE7" s="112">
        <v>-10478</v>
      </c>
      <c r="AF7" s="112">
        <v>-11285</v>
      </c>
      <c r="AG7" s="112">
        <v>-1983</v>
      </c>
      <c r="AH7" s="112">
        <v>-7043</v>
      </c>
      <c r="AI7" s="112">
        <v>-6463</v>
      </c>
      <c r="AJ7" s="112">
        <v>-1586</v>
      </c>
      <c r="AK7" s="112">
        <v>-832</v>
      </c>
      <c r="AM7" s="232"/>
      <c r="AN7" s="232"/>
      <c r="AO7" s="232"/>
      <c r="AP7" s="232"/>
      <c r="AQ7" s="232"/>
    </row>
    <row r="8" spans="1:43">
      <c r="A8" s="22" t="s">
        <v>156</v>
      </c>
      <c r="B8" s="262" t="s">
        <v>157</v>
      </c>
      <c r="C8" s="112">
        <v>-28154</v>
      </c>
      <c r="D8" s="112">
        <v>-16714</v>
      </c>
      <c r="E8" s="112">
        <v>-8619</v>
      </c>
      <c r="F8" s="112">
        <v>-46570</v>
      </c>
      <c r="G8" s="112">
        <v>-31794</v>
      </c>
      <c r="H8" s="112">
        <v>-22277</v>
      </c>
      <c r="I8" s="112">
        <v>-11648</v>
      </c>
      <c r="J8" s="112">
        <v>-52190</v>
      </c>
      <c r="K8" s="112">
        <v>-36147</v>
      </c>
      <c r="L8" s="112">
        <v>-23613</v>
      </c>
      <c r="M8" s="112">
        <v>-10848</v>
      </c>
      <c r="N8" s="112">
        <v>-46086</v>
      </c>
      <c r="O8" s="112">
        <v>-32221</v>
      </c>
      <c r="P8" s="112">
        <v>-21478</v>
      </c>
      <c r="Q8" s="112">
        <v>-9386</v>
      </c>
      <c r="R8" s="112">
        <v>-36294</v>
      </c>
      <c r="S8" s="112">
        <v>-26241</v>
      </c>
      <c r="T8" s="112">
        <v>-18973</v>
      </c>
      <c r="U8" s="112">
        <v>-10944</v>
      </c>
      <c r="V8" s="112">
        <v>-33567</v>
      </c>
      <c r="W8" s="112">
        <v>-24079</v>
      </c>
      <c r="X8" s="112">
        <v>-16311</v>
      </c>
      <c r="Y8" s="112">
        <v>-8313</v>
      </c>
      <c r="Z8" s="112">
        <v>-27479</v>
      </c>
      <c r="AA8" s="112">
        <v>-19416</v>
      </c>
      <c r="AB8" s="112">
        <v>-12092</v>
      </c>
      <c r="AC8" s="112">
        <v>-4946</v>
      </c>
      <c r="AD8" s="112">
        <v>-16761</v>
      </c>
      <c r="AE8" s="112">
        <v>-10157</v>
      </c>
      <c r="AF8" s="112">
        <v>-5529</v>
      </c>
      <c r="AG8" s="112">
        <v>-1963</v>
      </c>
      <c r="AH8" s="112">
        <v>-10749</v>
      </c>
      <c r="AI8" s="112">
        <v>-7947</v>
      </c>
      <c r="AJ8" s="24">
        <v>-5683</v>
      </c>
      <c r="AK8" s="24">
        <v>-3172</v>
      </c>
      <c r="AM8" s="232"/>
      <c r="AN8" s="232"/>
      <c r="AO8" s="232"/>
      <c r="AP8" s="232"/>
      <c r="AQ8" s="232"/>
    </row>
    <row r="9" spans="1:43">
      <c r="A9" s="9" t="s">
        <v>158</v>
      </c>
      <c r="B9" s="262" t="s">
        <v>159</v>
      </c>
      <c r="C9" s="112">
        <v>-4972</v>
      </c>
      <c r="D9" s="112">
        <v>-3687</v>
      </c>
      <c r="E9" s="112">
        <v>-1459</v>
      </c>
      <c r="F9" s="112">
        <v>-5983</v>
      </c>
      <c r="G9" s="112">
        <v>-3456</v>
      </c>
      <c r="H9" s="112">
        <v>-2396</v>
      </c>
      <c r="I9" s="112">
        <v>-1107</v>
      </c>
      <c r="J9" s="112">
        <v>-6542</v>
      </c>
      <c r="K9" s="112">
        <v>-5195</v>
      </c>
      <c r="L9" s="112">
        <v>-3227</v>
      </c>
      <c r="M9" s="112">
        <v>-836</v>
      </c>
      <c r="N9" s="112">
        <v>-6007</v>
      </c>
      <c r="O9" s="112">
        <v>-4601</v>
      </c>
      <c r="P9" s="112">
        <v>-2970</v>
      </c>
      <c r="Q9" s="112">
        <v>-1327</v>
      </c>
      <c r="R9" s="112">
        <v>-3342</v>
      </c>
      <c r="S9" s="112">
        <v>-2380</v>
      </c>
      <c r="T9" s="112">
        <v>-1454</v>
      </c>
      <c r="U9" s="112">
        <v>-630</v>
      </c>
      <c r="V9" s="112">
        <v>-2686</v>
      </c>
      <c r="W9" s="112">
        <v>-1920</v>
      </c>
      <c r="X9" s="112">
        <v>-1280</v>
      </c>
      <c r="Y9" s="112">
        <v>-635</v>
      </c>
      <c r="Z9" s="112">
        <v>-3561</v>
      </c>
      <c r="AA9" s="112">
        <v>-2812</v>
      </c>
      <c r="AB9" s="112">
        <v>-2121</v>
      </c>
      <c r="AC9" s="112">
        <v>-1029</v>
      </c>
      <c r="AD9" s="112">
        <v>-2245</v>
      </c>
      <c r="AE9" s="112">
        <v>-1291</v>
      </c>
      <c r="AF9" s="112">
        <v>-23</v>
      </c>
      <c r="AG9" s="112">
        <v>-9</v>
      </c>
      <c r="AH9" s="112">
        <v>-3105</v>
      </c>
      <c r="AI9" s="112">
        <v>-2098</v>
      </c>
      <c r="AJ9" s="24">
        <v>-1287</v>
      </c>
      <c r="AK9" s="24">
        <v>-630</v>
      </c>
      <c r="AM9" s="232"/>
      <c r="AN9" s="232"/>
      <c r="AO9" s="232"/>
      <c r="AP9" s="232"/>
      <c r="AQ9" s="232"/>
    </row>
    <row r="10" spans="1:43">
      <c r="A10" s="22" t="s">
        <v>160</v>
      </c>
      <c r="B10" s="262" t="s">
        <v>161</v>
      </c>
      <c r="C10" s="112">
        <v>-28840</v>
      </c>
      <c r="D10" s="112">
        <v>-22489</v>
      </c>
      <c r="E10" s="112">
        <v>-15128</v>
      </c>
      <c r="F10" s="112">
        <v>-23472</v>
      </c>
      <c r="G10" s="112">
        <v>-16105</v>
      </c>
      <c r="H10" s="112">
        <v>-9691</v>
      </c>
      <c r="I10" s="112">
        <v>-6702</v>
      </c>
      <c r="J10" s="112">
        <v>-20522</v>
      </c>
      <c r="K10" s="112">
        <v>-13692</v>
      </c>
      <c r="L10" s="112">
        <v>-8508</v>
      </c>
      <c r="M10" s="112">
        <v>-6861</v>
      </c>
      <c r="N10" s="112">
        <v>-20476</v>
      </c>
      <c r="O10" s="112">
        <v>-16776</v>
      </c>
      <c r="P10" s="112">
        <v>-11035</v>
      </c>
      <c r="Q10" s="112">
        <v>-7279</v>
      </c>
      <c r="R10" s="112">
        <v>-22229</v>
      </c>
      <c r="S10" s="112">
        <v>-18361</v>
      </c>
      <c r="T10" s="112">
        <v>-12364</v>
      </c>
      <c r="U10" s="112">
        <v>-7605</v>
      </c>
      <c r="V10" s="112">
        <v>-23233</v>
      </c>
      <c r="W10" s="112">
        <v>-18728</v>
      </c>
      <c r="X10" s="112">
        <v>-12475</v>
      </c>
      <c r="Y10" s="112">
        <v>-7492</v>
      </c>
      <c r="Z10" s="112">
        <v>-23123</v>
      </c>
      <c r="AA10" s="112">
        <v>-18113</v>
      </c>
      <c r="AB10" s="112">
        <v>-11507</v>
      </c>
      <c r="AC10" s="112">
        <v>-6749</v>
      </c>
      <c r="AD10" s="112">
        <v>-12816</v>
      </c>
      <c r="AE10" s="112">
        <v>-7921</v>
      </c>
      <c r="AF10" s="112">
        <v>-2935</v>
      </c>
      <c r="AG10" s="112"/>
      <c r="AH10" s="112"/>
      <c r="AI10" s="112"/>
      <c r="AJ10" s="24"/>
      <c r="AK10" s="24"/>
      <c r="AM10" s="232"/>
      <c r="AN10" s="232"/>
      <c r="AO10" s="232"/>
      <c r="AP10" s="232"/>
      <c r="AQ10" s="232"/>
    </row>
    <row r="11" spans="1:43">
      <c r="A11" s="9" t="s">
        <v>477</v>
      </c>
      <c r="B11" s="262" t="s">
        <v>722</v>
      </c>
      <c r="C11" s="112">
        <v>-4566</v>
      </c>
      <c r="D11" s="112">
        <v>-954</v>
      </c>
      <c r="E11" s="112">
        <v>-588</v>
      </c>
      <c r="F11" s="112">
        <v>-10834</v>
      </c>
      <c r="G11" s="112">
        <v>-6532</v>
      </c>
      <c r="H11" s="112">
        <v>-1009</v>
      </c>
      <c r="I11" s="112">
        <v>-270</v>
      </c>
      <c r="J11" s="112">
        <v>-13700</v>
      </c>
      <c r="K11" s="112">
        <v>-4619</v>
      </c>
      <c r="L11" s="112">
        <v>-2173</v>
      </c>
      <c r="M11" s="112">
        <v>-1563</v>
      </c>
      <c r="N11" s="112">
        <v>-16907</v>
      </c>
      <c r="O11" s="112">
        <v>-2843</v>
      </c>
      <c r="P11" s="112">
        <v>-2609</v>
      </c>
      <c r="Q11" s="112">
        <v>-162</v>
      </c>
      <c r="R11" s="112">
        <v>-2576</v>
      </c>
      <c r="S11" s="112">
        <v>-1077</v>
      </c>
      <c r="T11" s="112">
        <v>-1050</v>
      </c>
      <c r="U11" s="112">
        <v>-819</v>
      </c>
      <c r="V11" s="112">
        <v>-31</v>
      </c>
      <c r="W11" s="112"/>
      <c r="X11" s="112"/>
      <c r="Y11" s="112"/>
      <c r="Z11" s="112">
        <v>-21</v>
      </c>
      <c r="AA11" s="112"/>
      <c r="AB11" s="112"/>
      <c r="AC11" s="112"/>
      <c r="AD11" s="112"/>
      <c r="AE11" s="112"/>
      <c r="AF11" s="112"/>
      <c r="AG11" s="112"/>
      <c r="AH11" s="112">
        <v>-7897</v>
      </c>
      <c r="AI11" s="112"/>
      <c r="AJ11" s="24"/>
      <c r="AK11" s="24"/>
      <c r="AM11" s="232"/>
      <c r="AN11" s="232"/>
      <c r="AO11" s="232"/>
      <c r="AP11" s="232"/>
      <c r="AQ11" s="232"/>
    </row>
    <row r="12" spans="1:43" ht="15" thickBot="1">
      <c r="A12" s="9" t="s">
        <v>748</v>
      </c>
      <c r="B12" s="262" t="s">
        <v>752</v>
      </c>
      <c r="C12" s="374">
        <v>-83001</v>
      </c>
      <c r="D12" s="374">
        <v>-61711</v>
      </c>
      <c r="E12" s="374">
        <v>-42768.703999999998</v>
      </c>
      <c r="F12" s="132">
        <v>-81784</v>
      </c>
      <c r="G12" s="132">
        <v>-59178</v>
      </c>
      <c r="H12" s="132">
        <v>-44677</v>
      </c>
      <c r="I12" s="132">
        <v>-27861.5</v>
      </c>
      <c r="J12" s="132">
        <v>-71740.509999999995</v>
      </c>
      <c r="K12" s="132">
        <v>-18041</v>
      </c>
      <c r="L12" s="132">
        <v>-10690</v>
      </c>
      <c r="M12" s="132">
        <v>-9362</v>
      </c>
      <c r="N12" s="132">
        <v>-41356</v>
      </c>
      <c r="O12" s="132">
        <v>-12363</v>
      </c>
      <c r="P12" s="132">
        <v>-3634</v>
      </c>
      <c r="Q12" s="132">
        <v>-4123</v>
      </c>
      <c r="R12" s="132">
        <v>-25356</v>
      </c>
      <c r="S12" s="132">
        <v>-5059</v>
      </c>
      <c r="T12" s="132">
        <v>-6033</v>
      </c>
      <c r="U12" s="132">
        <v>-4726</v>
      </c>
      <c r="V12" s="132">
        <v>-36418</v>
      </c>
      <c r="W12" s="132">
        <v>-20389</v>
      </c>
      <c r="X12" s="132">
        <v>-10379</v>
      </c>
      <c r="Y12" s="132">
        <v>-3655</v>
      </c>
      <c r="Z12" s="132">
        <v>-24595</v>
      </c>
      <c r="AA12" s="132">
        <v>-22958</v>
      </c>
      <c r="AB12" s="132">
        <v>-19608</v>
      </c>
      <c r="AC12" s="132">
        <v>-6380</v>
      </c>
      <c r="AD12" s="132">
        <v>-21551</v>
      </c>
      <c r="AE12" s="132">
        <v>-14402</v>
      </c>
      <c r="AF12" s="132">
        <v>-9823</v>
      </c>
      <c r="AG12" s="132">
        <v>-7417</v>
      </c>
      <c r="AH12" s="132">
        <v>-5231</v>
      </c>
      <c r="AI12" s="132">
        <f>+AI25+AJ25+AK25</f>
        <v>-3315</v>
      </c>
      <c r="AJ12" s="75">
        <f>+AJ25+AK25</f>
        <v>-1527</v>
      </c>
      <c r="AK12" s="75">
        <f>+AK25</f>
        <v>-553</v>
      </c>
      <c r="AM12" s="232"/>
      <c r="AN12" s="232"/>
      <c r="AO12" s="232"/>
      <c r="AP12" s="232"/>
      <c r="AQ12" s="232"/>
    </row>
    <row r="13" spans="1:43" ht="15" thickTop="1">
      <c r="A13" s="119" t="s">
        <v>162</v>
      </c>
      <c r="B13" s="263" t="s">
        <v>163</v>
      </c>
      <c r="C13" s="133">
        <v>-217954</v>
      </c>
      <c r="D13" s="133">
        <v>-150705</v>
      </c>
      <c r="E13" s="133">
        <v>-78764.703999999998</v>
      </c>
      <c r="F13" s="133">
        <v>-297645</v>
      </c>
      <c r="G13" s="133">
        <v>-210736</v>
      </c>
      <c r="H13" s="133">
        <v>-151900</v>
      </c>
      <c r="I13" s="133">
        <v>-70836</v>
      </c>
      <c r="J13" s="133">
        <v>-371119.51</v>
      </c>
      <c r="K13" s="133">
        <v>-248077</v>
      </c>
      <c r="L13" s="133">
        <v>-164822</v>
      </c>
      <c r="M13" s="133">
        <v>-110833</v>
      </c>
      <c r="N13" s="133">
        <v>-274970</v>
      </c>
      <c r="O13" s="133">
        <v>-164724</v>
      </c>
      <c r="P13" s="133">
        <v>-64863</v>
      </c>
      <c r="Q13" s="133">
        <v>-30558</v>
      </c>
      <c r="R13" s="166">
        <v>-147407</v>
      </c>
      <c r="S13" s="166">
        <v>-76771</v>
      </c>
      <c r="T13" s="166">
        <v>-56925</v>
      </c>
      <c r="U13" s="166">
        <v>-40011</v>
      </c>
      <c r="V13" s="166">
        <v>-141495</v>
      </c>
      <c r="W13" s="166">
        <v>-102017</v>
      </c>
      <c r="X13" s="166">
        <v>-65096</v>
      </c>
      <c r="Y13" s="166">
        <v>-31547</v>
      </c>
      <c r="Z13" s="166">
        <v>-116591</v>
      </c>
      <c r="AA13" s="166">
        <v>-82952</v>
      </c>
      <c r="AB13" s="166">
        <v>-59509</v>
      </c>
      <c r="AC13" s="166">
        <v>-22760</v>
      </c>
      <c r="AD13" s="166">
        <v>-92459</v>
      </c>
      <c r="AE13" s="166">
        <v>-62368</v>
      </c>
      <c r="AF13" s="166">
        <v>-43687</v>
      </c>
      <c r="AG13" s="166">
        <v>-11526</v>
      </c>
      <c r="AH13" s="166">
        <v>-37393</v>
      </c>
      <c r="AI13" s="166">
        <f>SUM(AI5:AI12)</f>
        <v>-22103</v>
      </c>
      <c r="AJ13" s="166">
        <f>SUM(AJ5:AJ12)</f>
        <v>-10822</v>
      </c>
      <c r="AK13" s="166">
        <f>SUM(AK5:AK12)</f>
        <v>-5316</v>
      </c>
      <c r="AQ13" s="232"/>
    </row>
    <row r="14" spans="1:43">
      <c r="B14" s="41"/>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row>
    <row r="15" spans="1:43">
      <c r="B15" s="41"/>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row>
    <row r="16" spans="1:43">
      <c r="A16" s="13" t="s">
        <v>53</v>
      </c>
      <c r="B16" s="13" t="s">
        <v>54</v>
      </c>
      <c r="C16" s="49"/>
      <c r="D16" s="49"/>
      <c r="E16" s="49"/>
      <c r="F16" s="49"/>
      <c r="G16" s="49"/>
      <c r="H16" s="49"/>
      <c r="I16" s="49"/>
      <c r="J16" s="49"/>
      <c r="K16" s="49"/>
      <c r="L16" s="49"/>
      <c r="M16" s="49"/>
      <c r="N16" s="49"/>
      <c r="O16" s="49"/>
      <c r="P16" s="13"/>
      <c r="Q16" s="13"/>
      <c r="R16" s="13"/>
      <c r="S16" s="13"/>
      <c r="T16" s="13"/>
      <c r="U16" s="13"/>
      <c r="V16" s="13"/>
      <c r="W16" s="13"/>
      <c r="X16" s="13"/>
      <c r="Y16" s="13"/>
      <c r="Z16" s="13"/>
      <c r="AA16" s="13"/>
      <c r="AB16" s="13"/>
      <c r="AC16" s="13"/>
      <c r="AD16" s="13"/>
      <c r="AE16" s="13"/>
      <c r="AF16" s="13"/>
      <c r="AG16" s="13"/>
      <c r="AH16" s="13"/>
      <c r="AI16" s="13"/>
      <c r="AJ16" s="13"/>
      <c r="AK16" s="13"/>
    </row>
    <row r="17" spans="1:37" ht="30.2" customHeight="1">
      <c r="A17" s="31" t="s">
        <v>40</v>
      </c>
      <c r="B17" s="31" t="s">
        <v>602</v>
      </c>
      <c r="C17" s="149" t="s">
        <v>738</v>
      </c>
      <c r="D17" s="149" t="s">
        <v>730</v>
      </c>
      <c r="E17" s="149" t="s">
        <v>695</v>
      </c>
      <c r="F17" s="149" t="s">
        <v>694</v>
      </c>
      <c r="G17" s="149" t="s">
        <v>686</v>
      </c>
      <c r="H17" s="149" t="s">
        <v>684</v>
      </c>
      <c r="I17" s="149" t="s">
        <v>673</v>
      </c>
      <c r="J17" s="149" t="s">
        <v>662</v>
      </c>
      <c r="K17" s="149" t="s">
        <v>586</v>
      </c>
      <c r="L17" s="149" t="s">
        <v>583</v>
      </c>
      <c r="M17" s="149" t="s">
        <v>578</v>
      </c>
      <c r="N17" s="149" t="s">
        <v>566</v>
      </c>
      <c r="O17" s="149" t="s">
        <v>565</v>
      </c>
      <c r="P17" s="149" t="s">
        <v>550</v>
      </c>
      <c r="Q17" s="149" t="s">
        <v>538</v>
      </c>
      <c r="R17" s="149" t="s">
        <v>520</v>
      </c>
      <c r="S17" s="149" t="s">
        <v>478</v>
      </c>
      <c r="T17" s="149" t="s">
        <v>448</v>
      </c>
      <c r="U17" s="149" t="s">
        <v>429</v>
      </c>
      <c r="V17" s="149" t="s">
        <v>427</v>
      </c>
      <c r="W17" s="149" t="s">
        <v>423</v>
      </c>
      <c r="X17" s="149" t="s">
        <v>419</v>
      </c>
      <c r="Y17" s="149" t="s">
        <v>417</v>
      </c>
      <c r="Z17" s="149" t="s">
        <v>415</v>
      </c>
      <c r="AA17" s="149" t="s">
        <v>408</v>
      </c>
      <c r="AB17" s="149" t="s">
        <v>398</v>
      </c>
      <c r="AC17" s="149" t="s">
        <v>383</v>
      </c>
      <c r="AD17" s="149" t="s">
        <v>379</v>
      </c>
      <c r="AE17" s="149" t="s">
        <v>372</v>
      </c>
      <c r="AF17" s="149" t="s">
        <v>373</v>
      </c>
      <c r="AG17" s="149" t="s">
        <v>374</v>
      </c>
      <c r="AH17" s="149" t="s">
        <v>375</v>
      </c>
      <c r="AI17" s="149" t="s">
        <v>376</v>
      </c>
      <c r="AJ17" s="149" t="s">
        <v>377</v>
      </c>
      <c r="AK17" s="149" t="s">
        <v>378</v>
      </c>
    </row>
    <row r="18" spans="1:37" ht="25.5">
      <c r="A18" s="9" t="s">
        <v>154</v>
      </c>
      <c r="B18" s="268" t="s">
        <v>155</v>
      </c>
      <c r="C18" s="135">
        <v>-5040</v>
      </c>
      <c r="D18" s="135">
        <v>-7926</v>
      </c>
      <c r="E18" s="135">
        <v>-1498</v>
      </c>
      <c r="F18" s="135">
        <v>-8292</v>
      </c>
      <c r="G18" s="135">
        <v>-11166</v>
      </c>
      <c r="H18" s="135">
        <v>-25477</v>
      </c>
      <c r="I18" s="135">
        <v>-7550</v>
      </c>
      <c r="J18" s="135">
        <v>-10724</v>
      </c>
      <c r="K18" s="135">
        <v>-4447</v>
      </c>
      <c r="L18" s="135">
        <v>-6963</v>
      </c>
      <c r="M18" s="135">
        <v>-69568</v>
      </c>
      <c r="N18" s="135">
        <v>-39031</v>
      </c>
      <c r="O18" s="135">
        <v>-11059</v>
      </c>
      <c r="P18" s="135">
        <v>-5372</v>
      </c>
      <c r="Q18" s="135">
        <v>-7843</v>
      </c>
      <c r="R18" s="135">
        <v>-9021</v>
      </c>
      <c r="S18" s="135">
        <v>-3701</v>
      </c>
      <c r="T18" s="135">
        <v>-1564</v>
      </c>
      <c r="U18" s="135">
        <v>-1716</v>
      </c>
      <c r="V18" s="135">
        <v>-2973</v>
      </c>
      <c r="W18" s="135">
        <v>-11190</v>
      </c>
      <c r="X18" s="135">
        <v>-10885</v>
      </c>
      <c r="Y18" s="135">
        <v>-1661</v>
      </c>
      <c r="Z18" s="135">
        <v>-9888</v>
      </c>
      <c r="AA18" s="135">
        <v>-4954</v>
      </c>
      <c r="AB18" s="135">
        <v>-10662</v>
      </c>
      <c r="AC18" s="135">
        <v>-2769</v>
      </c>
      <c r="AD18" s="135">
        <v>-2136</v>
      </c>
      <c r="AE18" s="135">
        <v>-4027</v>
      </c>
      <c r="AF18" s="135">
        <v>-13938</v>
      </c>
      <c r="AG18" s="135">
        <v>-154</v>
      </c>
      <c r="AH18" s="135">
        <v>-1088</v>
      </c>
      <c r="AI18" s="135">
        <v>-1541</v>
      </c>
      <c r="AJ18" s="50">
        <v>-610</v>
      </c>
      <c r="AK18" s="50">
        <v>-129</v>
      </c>
    </row>
    <row r="19" spans="1:37" ht="25.5">
      <c r="A19" s="89" t="s">
        <v>747</v>
      </c>
      <c r="B19" s="262" t="s">
        <v>720</v>
      </c>
      <c r="C19" s="372">
        <v>-4253</v>
      </c>
      <c r="D19" s="372">
        <v>-3439</v>
      </c>
      <c r="E19" s="372">
        <v>-2753</v>
      </c>
      <c r="F19" s="135">
        <v>-2973</v>
      </c>
      <c r="G19" s="135">
        <v>-4050</v>
      </c>
      <c r="H19" s="135">
        <v>-3191</v>
      </c>
      <c r="I19" s="135">
        <v>-3301</v>
      </c>
      <c r="J19" s="135">
        <v>-1713</v>
      </c>
      <c r="K19" s="135">
        <v>-1877</v>
      </c>
      <c r="L19" s="135">
        <v>-3171</v>
      </c>
      <c r="M19" s="135">
        <v>-6098</v>
      </c>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50"/>
      <c r="AK19" s="50"/>
    </row>
    <row r="20" spans="1:37" ht="25.5">
      <c r="A20" s="89" t="s">
        <v>558</v>
      </c>
      <c r="B20" s="262" t="s">
        <v>721</v>
      </c>
      <c r="C20" s="112">
        <v>-13978</v>
      </c>
      <c r="D20" s="112">
        <v>-23583</v>
      </c>
      <c r="E20" s="112">
        <v>-5951</v>
      </c>
      <c r="F20" s="112">
        <v>-24066</v>
      </c>
      <c r="G20" s="112">
        <v>-6605</v>
      </c>
      <c r="H20" s="112">
        <v>-19935</v>
      </c>
      <c r="I20" s="112">
        <v>-12396</v>
      </c>
      <c r="J20" s="112">
        <v>-23605</v>
      </c>
      <c r="K20" s="112">
        <v>-47448</v>
      </c>
      <c r="L20" s="112">
        <v>-25114</v>
      </c>
      <c r="M20" s="112">
        <v>-5697</v>
      </c>
      <c r="N20" s="112">
        <v>-9187</v>
      </c>
      <c r="O20" s="112">
        <v>-61724</v>
      </c>
      <c r="P20" s="112">
        <v>-9484</v>
      </c>
      <c r="Q20" s="112">
        <v>-438</v>
      </c>
      <c r="R20" s="112">
        <v>-24936</v>
      </c>
      <c r="S20" s="112">
        <v>-2901</v>
      </c>
      <c r="T20" s="112">
        <v>-200</v>
      </c>
      <c r="U20" s="112">
        <v>-13571</v>
      </c>
      <c r="V20" s="112">
        <v>-5686</v>
      </c>
      <c r="W20" s="112">
        <v>-1060</v>
      </c>
      <c r="X20" s="112">
        <v>-2314</v>
      </c>
      <c r="Y20" s="112">
        <v>-9791</v>
      </c>
      <c r="Z20" s="112">
        <v>-8271</v>
      </c>
      <c r="AA20" s="112">
        <v>-518</v>
      </c>
      <c r="AB20" s="112">
        <v>137</v>
      </c>
      <c r="AC20" s="112">
        <v>-887</v>
      </c>
      <c r="AD20" s="112">
        <v>-8353</v>
      </c>
      <c r="AE20" s="112">
        <v>807</v>
      </c>
      <c r="AF20" s="112">
        <v>-9302</v>
      </c>
      <c r="AG20" s="112">
        <v>-1983</v>
      </c>
      <c r="AH20" s="112">
        <v>-580</v>
      </c>
      <c r="AI20" s="112">
        <v>-4877</v>
      </c>
      <c r="AJ20" s="112">
        <v>-754</v>
      </c>
      <c r="AK20" s="112">
        <v>-832</v>
      </c>
    </row>
    <row r="21" spans="1:37">
      <c r="A21" s="9" t="s">
        <v>156</v>
      </c>
      <c r="B21" s="262" t="s">
        <v>157</v>
      </c>
      <c r="C21" s="112">
        <v>-11440</v>
      </c>
      <c r="D21" s="112">
        <v>-8095</v>
      </c>
      <c r="E21" s="112">
        <v>-8619</v>
      </c>
      <c r="F21" s="112">
        <v>-14776</v>
      </c>
      <c r="G21" s="112">
        <v>-9517</v>
      </c>
      <c r="H21" s="112">
        <v>-10629</v>
      </c>
      <c r="I21" s="112">
        <v>-11648</v>
      </c>
      <c r="J21" s="112">
        <v>-16043</v>
      </c>
      <c r="K21" s="112">
        <v>-12534</v>
      </c>
      <c r="L21" s="112">
        <v>-12765</v>
      </c>
      <c r="M21" s="112">
        <v>-10848</v>
      </c>
      <c r="N21" s="112">
        <v>-13865</v>
      </c>
      <c r="O21" s="112">
        <v>-10743</v>
      </c>
      <c r="P21" s="112">
        <v>-12092</v>
      </c>
      <c r="Q21" s="112">
        <v>-9386</v>
      </c>
      <c r="R21" s="112">
        <v>-10053</v>
      </c>
      <c r="S21" s="112">
        <v>-7268</v>
      </c>
      <c r="T21" s="112">
        <v>-8029</v>
      </c>
      <c r="U21" s="112">
        <v>-10944</v>
      </c>
      <c r="V21" s="112">
        <v>-9488</v>
      </c>
      <c r="W21" s="112">
        <v>-7768</v>
      </c>
      <c r="X21" s="112">
        <v>-7998</v>
      </c>
      <c r="Y21" s="112">
        <v>-8313</v>
      </c>
      <c r="Z21" s="112">
        <v>-8063</v>
      </c>
      <c r="AA21" s="112">
        <v>-7324</v>
      </c>
      <c r="AB21" s="112">
        <v>-7146</v>
      </c>
      <c r="AC21" s="112">
        <v>-4946</v>
      </c>
      <c r="AD21" s="112">
        <v>-6604</v>
      </c>
      <c r="AE21" s="112">
        <v>-4628</v>
      </c>
      <c r="AF21" s="112">
        <v>-3566</v>
      </c>
      <c r="AG21" s="112">
        <v>-1963</v>
      </c>
      <c r="AH21" s="112">
        <v>-2802</v>
      </c>
      <c r="AI21" s="112">
        <v>-2264</v>
      </c>
      <c r="AJ21" s="24">
        <v>-2511</v>
      </c>
      <c r="AK21" s="24">
        <v>-3172</v>
      </c>
    </row>
    <row r="22" spans="1:37">
      <c r="A22" s="9" t="s">
        <v>158</v>
      </c>
      <c r="B22" s="262" t="s">
        <v>159</v>
      </c>
      <c r="C22" s="112">
        <v>-1285</v>
      </c>
      <c r="D22" s="112">
        <v>-2228</v>
      </c>
      <c r="E22" s="112">
        <v>-1459</v>
      </c>
      <c r="F22" s="112">
        <v>-2527</v>
      </c>
      <c r="G22" s="112">
        <v>-1060</v>
      </c>
      <c r="H22" s="112">
        <v>-1289</v>
      </c>
      <c r="I22" s="112">
        <v>-1107</v>
      </c>
      <c r="J22" s="112">
        <v>-1347</v>
      </c>
      <c r="K22" s="112">
        <v>-1968</v>
      </c>
      <c r="L22" s="112">
        <v>-2391</v>
      </c>
      <c r="M22" s="112">
        <v>-836</v>
      </c>
      <c r="N22" s="112">
        <v>-1406</v>
      </c>
      <c r="O22" s="112">
        <v>-1631</v>
      </c>
      <c r="P22" s="112">
        <v>-1643</v>
      </c>
      <c r="Q22" s="112">
        <v>-1327</v>
      </c>
      <c r="R22" s="112">
        <v>-962</v>
      </c>
      <c r="S22" s="112">
        <v>-926</v>
      </c>
      <c r="T22" s="112">
        <v>-824</v>
      </c>
      <c r="U22" s="112">
        <v>-630</v>
      </c>
      <c r="V22" s="112">
        <v>-766</v>
      </c>
      <c r="W22" s="112">
        <v>-640</v>
      </c>
      <c r="X22" s="112">
        <v>-645</v>
      </c>
      <c r="Y22" s="112">
        <v>-635</v>
      </c>
      <c r="Z22" s="112">
        <v>-749</v>
      </c>
      <c r="AA22" s="112">
        <v>-691</v>
      </c>
      <c r="AB22" s="112">
        <v>-1092</v>
      </c>
      <c r="AC22" s="112">
        <v>-1029</v>
      </c>
      <c r="AD22" s="112">
        <v>-954</v>
      </c>
      <c r="AE22" s="112">
        <v>-1268</v>
      </c>
      <c r="AF22" s="112">
        <v>-14</v>
      </c>
      <c r="AG22" s="112">
        <v>-9</v>
      </c>
      <c r="AH22" s="112">
        <v>-1007</v>
      </c>
      <c r="AI22" s="112">
        <v>-811</v>
      </c>
      <c r="AJ22" s="24">
        <v>-657</v>
      </c>
      <c r="AK22" s="24">
        <v>-630</v>
      </c>
    </row>
    <row r="23" spans="1:37">
      <c r="A23" s="22" t="s">
        <v>160</v>
      </c>
      <c r="B23" s="262" t="s">
        <v>161</v>
      </c>
      <c r="C23" s="112">
        <v>-6351</v>
      </c>
      <c r="D23" s="112">
        <v>-7361</v>
      </c>
      <c r="E23" s="112">
        <v>-15128</v>
      </c>
      <c r="F23" s="112">
        <v>-7367</v>
      </c>
      <c r="G23" s="112">
        <v>-6414</v>
      </c>
      <c r="H23" s="112">
        <v>-2989</v>
      </c>
      <c r="I23" s="112">
        <v>-6702</v>
      </c>
      <c r="J23" s="112">
        <v>-6830</v>
      </c>
      <c r="K23" s="112">
        <v>-5184</v>
      </c>
      <c r="L23" s="112">
        <v>-1647</v>
      </c>
      <c r="M23" s="112">
        <v>-6861</v>
      </c>
      <c r="N23" s="112">
        <v>-3700</v>
      </c>
      <c r="O23" s="112">
        <v>-5741</v>
      </c>
      <c r="P23" s="112">
        <v>-3756</v>
      </c>
      <c r="Q23" s="112">
        <v>-7279</v>
      </c>
      <c r="R23" s="112">
        <v>-3868</v>
      </c>
      <c r="S23" s="112">
        <v>-5997</v>
      </c>
      <c r="T23" s="112">
        <v>-4759</v>
      </c>
      <c r="U23" s="112">
        <v>-7605</v>
      </c>
      <c r="V23" s="112">
        <v>-4505</v>
      </c>
      <c r="W23" s="112">
        <v>-6253</v>
      </c>
      <c r="X23" s="112">
        <v>-4983</v>
      </c>
      <c r="Y23" s="112">
        <v>-7492</v>
      </c>
      <c r="Z23" s="112">
        <v>-5010</v>
      </c>
      <c r="AA23" s="112">
        <v>-6606</v>
      </c>
      <c r="AB23" s="112">
        <v>-4758</v>
      </c>
      <c r="AC23" s="112">
        <v>-6749</v>
      </c>
      <c r="AD23" s="112">
        <v>-4895</v>
      </c>
      <c r="AE23" s="112">
        <v>-4986</v>
      </c>
      <c r="AF23" s="112">
        <v>-2935</v>
      </c>
      <c r="AG23" s="112"/>
      <c r="AH23" s="112"/>
      <c r="AI23" s="112"/>
      <c r="AJ23" s="24"/>
      <c r="AK23" s="24"/>
    </row>
    <row r="24" spans="1:37">
      <c r="A24" s="9" t="s">
        <v>477</v>
      </c>
      <c r="B24" s="262" t="s">
        <v>722</v>
      </c>
      <c r="C24" s="112">
        <v>-3612</v>
      </c>
      <c r="D24" s="112">
        <v>-366</v>
      </c>
      <c r="E24" s="112">
        <v>-588</v>
      </c>
      <c r="F24" s="112">
        <v>-4302</v>
      </c>
      <c r="G24" s="112">
        <v>-5523</v>
      </c>
      <c r="H24" s="112">
        <v>-739</v>
      </c>
      <c r="I24" s="112">
        <v>-270</v>
      </c>
      <c r="J24" s="112">
        <v>-9081</v>
      </c>
      <c r="K24" s="112">
        <v>-2446</v>
      </c>
      <c r="L24" s="112">
        <v>-610</v>
      </c>
      <c r="M24" s="112">
        <v>-1563</v>
      </c>
      <c r="N24" s="112">
        <v>-14064</v>
      </c>
      <c r="O24" s="112">
        <v>-234</v>
      </c>
      <c r="P24" s="112">
        <v>-2447</v>
      </c>
      <c r="Q24" s="112">
        <v>-162</v>
      </c>
      <c r="R24" s="112">
        <v>-1499</v>
      </c>
      <c r="S24" s="112">
        <v>-27</v>
      </c>
      <c r="T24" s="112">
        <v>-231</v>
      </c>
      <c r="U24" s="112">
        <v>-819</v>
      </c>
      <c r="V24" s="112">
        <v>-31</v>
      </c>
      <c r="W24" s="112"/>
      <c r="X24" s="112"/>
      <c r="Y24" s="112"/>
      <c r="Z24" s="112">
        <v>-21</v>
      </c>
      <c r="AA24" s="112"/>
      <c r="AB24" s="112"/>
      <c r="AC24" s="112"/>
      <c r="AD24" s="112"/>
      <c r="AE24" s="112"/>
      <c r="AF24" s="112"/>
      <c r="AG24" s="112"/>
      <c r="AH24" s="112">
        <v>-7897</v>
      </c>
      <c r="AI24" s="112"/>
      <c r="AJ24" s="24"/>
      <c r="AK24" s="24"/>
    </row>
    <row r="25" spans="1:37" ht="15" thickBot="1">
      <c r="A25" s="9" t="s">
        <v>748</v>
      </c>
      <c r="B25" s="262" t="s">
        <v>752</v>
      </c>
      <c r="C25" s="374">
        <v>-21290</v>
      </c>
      <c r="D25" s="374">
        <v>-18942.296000000002</v>
      </c>
      <c r="E25" s="374">
        <v>-42768.703999999998</v>
      </c>
      <c r="F25" s="132">
        <v>-22606</v>
      </c>
      <c r="G25" s="132">
        <v>-14501</v>
      </c>
      <c r="H25" s="132">
        <v>-16815.400000000001</v>
      </c>
      <c r="I25" s="132">
        <v>-27861.5</v>
      </c>
      <c r="J25" s="132">
        <v>-53699.509999999995</v>
      </c>
      <c r="K25" s="132">
        <v>-7351</v>
      </c>
      <c r="L25" s="132">
        <v>-1328</v>
      </c>
      <c r="M25" s="132">
        <v>-9362</v>
      </c>
      <c r="N25" s="132">
        <v>-28993</v>
      </c>
      <c r="O25" s="132">
        <v>-8729</v>
      </c>
      <c r="P25" s="132">
        <v>489</v>
      </c>
      <c r="Q25" s="132">
        <v>-4123</v>
      </c>
      <c r="R25" s="132">
        <v>-20297</v>
      </c>
      <c r="S25" s="132">
        <v>974</v>
      </c>
      <c r="T25" s="132">
        <v>-1307</v>
      </c>
      <c r="U25" s="132">
        <v>-4726</v>
      </c>
      <c r="V25" s="132">
        <v>-16029</v>
      </c>
      <c r="W25" s="132">
        <v>-10010</v>
      </c>
      <c r="X25" s="132">
        <v>-6724</v>
      </c>
      <c r="Y25" s="132">
        <v>-3655</v>
      </c>
      <c r="Z25" s="132">
        <v>-1637</v>
      </c>
      <c r="AA25" s="132">
        <v>-3350</v>
      </c>
      <c r="AB25" s="132">
        <v>-13228</v>
      </c>
      <c r="AC25" s="132">
        <v>-6380</v>
      </c>
      <c r="AD25" s="132">
        <v>-7149</v>
      </c>
      <c r="AE25" s="132">
        <v>-4579</v>
      </c>
      <c r="AF25" s="132">
        <v>-2406</v>
      </c>
      <c r="AG25" s="132">
        <v>-7417</v>
      </c>
      <c r="AH25" s="132">
        <v>-1916</v>
      </c>
      <c r="AI25" s="132">
        <f>-1788</f>
        <v>-1788</v>
      </c>
      <c r="AJ25" s="75">
        <f>-974</f>
        <v>-974</v>
      </c>
      <c r="AK25" s="75">
        <f>-553</f>
        <v>-553</v>
      </c>
    </row>
    <row r="26" spans="1:37" ht="15" thickTop="1">
      <c r="A26" s="119" t="s">
        <v>162</v>
      </c>
      <c r="B26" s="263" t="s">
        <v>163</v>
      </c>
      <c r="C26" s="133">
        <v>-67249</v>
      </c>
      <c r="D26" s="133">
        <v>-71940.296000000002</v>
      </c>
      <c r="E26" s="133">
        <v>-78764.703999999998</v>
      </c>
      <c r="F26" s="133">
        <v>-86909</v>
      </c>
      <c r="G26" s="133">
        <v>-58836</v>
      </c>
      <c r="H26" s="133">
        <v>-81064</v>
      </c>
      <c r="I26" s="133">
        <v>-70836</v>
      </c>
      <c r="J26" s="133">
        <v>-123042.51000000001</v>
      </c>
      <c r="K26" s="133">
        <v>-83255</v>
      </c>
      <c r="L26" s="133">
        <v>-53989</v>
      </c>
      <c r="M26" s="133">
        <v>-110833</v>
      </c>
      <c r="N26" s="133">
        <v>-110246</v>
      </c>
      <c r="O26" s="133">
        <v>-99861</v>
      </c>
      <c r="P26" s="133">
        <v>-34305</v>
      </c>
      <c r="Q26" s="133">
        <v>-30558</v>
      </c>
      <c r="R26" s="166">
        <v>-70636</v>
      </c>
      <c r="S26" s="166">
        <v>-19846</v>
      </c>
      <c r="T26" s="166">
        <v>-16914</v>
      </c>
      <c r="U26" s="166">
        <v>-40011</v>
      </c>
      <c r="V26" s="166">
        <v>-39478</v>
      </c>
      <c r="W26" s="166">
        <v>-36921</v>
      </c>
      <c r="X26" s="166">
        <v>-33549</v>
      </c>
      <c r="Y26" s="166">
        <v>-31547</v>
      </c>
      <c r="Z26" s="166">
        <v>-33639</v>
      </c>
      <c r="AA26" s="166">
        <v>-23443</v>
      </c>
      <c r="AB26" s="166">
        <v>-36749</v>
      </c>
      <c r="AC26" s="166">
        <v>-22760</v>
      </c>
      <c r="AD26" s="166">
        <v>-30091</v>
      </c>
      <c r="AE26" s="166">
        <v>-18681</v>
      </c>
      <c r="AF26" s="166">
        <v>-32161</v>
      </c>
      <c r="AG26" s="166">
        <v>-11526</v>
      </c>
      <c r="AH26" s="166">
        <v>-15290</v>
      </c>
      <c r="AI26" s="166">
        <f t="shared" ref="AI26:AK26" si="0">SUM(AI18:AI25)</f>
        <v>-11281</v>
      </c>
      <c r="AJ26" s="166">
        <f t="shared" si="0"/>
        <v>-5506</v>
      </c>
      <c r="AK26" s="166">
        <f t="shared" si="0"/>
        <v>-5316</v>
      </c>
    </row>
    <row r="27" spans="1:3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row>
    <row r="28" spans="1:37">
      <c r="A28" s="312" t="s">
        <v>595</v>
      </c>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row>
    <row r="29" spans="1:37">
      <c r="A29" s="312" t="s">
        <v>594</v>
      </c>
      <c r="AD29" s="166"/>
      <c r="AE29" s="166"/>
      <c r="AF29" s="166"/>
      <c r="AG29" s="166"/>
      <c r="AH29" s="166"/>
      <c r="AI29" s="166"/>
      <c r="AJ29" s="166"/>
      <c r="AK29" s="166"/>
    </row>
    <row r="30" spans="1:37">
      <c r="A30" s="312" t="s">
        <v>596</v>
      </c>
      <c r="AD30" s="166"/>
      <c r="AE30" s="166"/>
      <c r="AF30" s="166"/>
      <c r="AG30" s="166"/>
      <c r="AH30" s="166"/>
      <c r="AI30" s="166"/>
      <c r="AJ30" s="166"/>
      <c r="AK30" s="166"/>
    </row>
    <row r="31" spans="1:37">
      <c r="A31" s="312" t="s">
        <v>599</v>
      </c>
      <c r="AD31" s="166"/>
      <c r="AE31" s="166"/>
      <c r="AF31" s="166"/>
      <c r="AG31" s="166"/>
      <c r="AH31" s="166"/>
      <c r="AI31" s="166"/>
      <c r="AJ31" s="166"/>
      <c r="AK31" s="166"/>
    </row>
    <row r="32" spans="1:37">
      <c r="A32" s="233" t="s">
        <v>754</v>
      </c>
    </row>
    <row r="33" spans="1:37">
      <c r="A33" s="233" t="s">
        <v>761</v>
      </c>
    </row>
    <row r="34" spans="1:37">
      <c r="A34" s="233"/>
    </row>
    <row r="35" spans="1:37" ht="18">
      <c r="A35" s="201" t="s">
        <v>424</v>
      </c>
    </row>
    <row r="37" spans="1:37">
      <c r="A37" s="13" t="s">
        <v>2</v>
      </c>
      <c r="B37" s="13" t="s">
        <v>3</v>
      </c>
    </row>
    <row r="38" spans="1:37" ht="30.6" customHeight="1">
      <c r="A38" s="230" t="s">
        <v>40</v>
      </c>
      <c r="B38" s="230" t="s">
        <v>602</v>
      </c>
      <c r="C38" s="194" t="s">
        <v>11</v>
      </c>
      <c r="D38" s="194" t="s">
        <v>10</v>
      </c>
      <c r="E38" s="194" t="s">
        <v>9</v>
      </c>
      <c r="F38" s="194" t="s">
        <v>8</v>
      </c>
      <c r="G38" s="194" t="s">
        <v>7</v>
      </c>
      <c r="H38" s="194" t="s">
        <v>6</v>
      </c>
      <c r="I38" s="194" t="s">
        <v>349</v>
      </c>
      <c r="J38" s="194" t="s">
        <v>360</v>
      </c>
      <c r="K38" s="194" t="s">
        <v>380</v>
      </c>
      <c r="L38" s="194" t="s">
        <v>397</v>
      </c>
      <c r="M38" s="194" t="s">
        <v>407</v>
      </c>
      <c r="N38" s="194" t="s">
        <v>414</v>
      </c>
      <c r="O38" s="194" t="s">
        <v>416</v>
      </c>
      <c r="P38" s="194" t="s">
        <v>418</v>
      </c>
      <c r="Q38" s="194" t="s">
        <v>422</v>
      </c>
      <c r="R38" s="194" t="s">
        <v>426</v>
      </c>
      <c r="S38" s="194" t="s">
        <v>428</v>
      </c>
      <c r="T38" s="194">
        <v>43281</v>
      </c>
      <c r="U38" s="194">
        <v>43373</v>
      </c>
      <c r="V38" s="194">
        <v>43464</v>
      </c>
      <c r="W38" s="194">
        <v>43555</v>
      </c>
      <c r="X38" s="194">
        <v>43646</v>
      </c>
      <c r="Y38" s="194">
        <v>43738</v>
      </c>
      <c r="Z38" s="194">
        <v>43830</v>
      </c>
      <c r="AA38" s="194">
        <v>43921</v>
      </c>
      <c r="AB38" s="194">
        <v>44012</v>
      </c>
      <c r="AC38" s="194">
        <v>44104</v>
      </c>
      <c r="AD38" s="194">
        <v>44196</v>
      </c>
      <c r="AE38" s="194">
        <v>44286</v>
      </c>
      <c r="AF38" s="194">
        <v>44377</v>
      </c>
      <c r="AG38" s="194">
        <v>44469</v>
      </c>
      <c r="AH38" s="194">
        <v>44561</v>
      </c>
      <c r="AI38" s="194">
        <v>44651</v>
      </c>
      <c r="AJ38" s="194">
        <v>44742</v>
      </c>
      <c r="AK38" s="194">
        <v>44834</v>
      </c>
    </row>
    <row r="39" spans="1:37" ht="25.5">
      <c r="A39" s="9" t="s">
        <v>154</v>
      </c>
      <c r="B39" s="204" t="s">
        <v>155</v>
      </c>
      <c r="C39" s="50">
        <v>-3368</v>
      </c>
      <c r="D39" s="50">
        <v>-739</v>
      </c>
      <c r="E39" s="50">
        <v>-2280</v>
      </c>
      <c r="F39" s="50">
        <v>-3368</v>
      </c>
      <c r="G39" s="50">
        <v>-154</v>
      </c>
      <c r="H39" s="50">
        <v>-14092</v>
      </c>
      <c r="I39" s="50">
        <v>-18119</v>
      </c>
      <c r="J39" s="50">
        <v>-20255</v>
      </c>
      <c r="K39" s="50">
        <v>-2769</v>
      </c>
      <c r="L39" s="50">
        <v>-13431</v>
      </c>
      <c r="M39" s="50">
        <v>-18385</v>
      </c>
      <c r="N39" s="50">
        <v>-28273</v>
      </c>
      <c r="O39" s="50">
        <v>-1661</v>
      </c>
      <c r="P39" s="50">
        <v>-12546</v>
      </c>
      <c r="Q39" s="50">
        <v>-23736</v>
      </c>
      <c r="R39" s="50">
        <v>-26709</v>
      </c>
      <c r="S39" s="50">
        <v>-1716</v>
      </c>
      <c r="T39" s="50">
        <v>-3280</v>
      </c>
      <c r="U39" s="50">
        <v>-6981</v>
      </c>
      <c r="V39" s="50">
        <v>-16002</v>
      </c>
      <c r="W39" s="50">
        <v>-7843</v>
      </c>
      <c r="X39" s="50">
        <v>-13215</v>
      </c>
      <c r="Y39" s="50">
        <v>-24274</v>
      </c>
      <c r="Z39" s="50">
        <v>-63305</v>
      </c>
      <c r="AA39" s="50">
        <v>-69568</v>
      </c>
      <c r="AB39" s="50">
        <v>-76531</v>
      </c>
      <c r="AC39" s="50">
        <v>-80978</v>
      </c>
      <c r="AD39" s="50">
        <v>-91702</v>
      </c>
      <c r="AE39" s="135">
        <v>-7550</v>
      </c>
      <c r="AF39" s="135">
        <v>-33027</v>
      </c>
      <c r="AG39" s="135">
        <v>-44193</v>
      </c>
      <c r="AH39" s="135">
        <v>-52485</v>
      </c>
      <c r="AI39" s="135">
        <v>-1498</v>
      </c>
      <c r="AJ39" s="135">
        <v>-9424</v>
      </c>
      <c r="AK39" s="135">
        <v>-14464</v>
      </c>
    </row>
    <row r="40" spans="1:37" ht="25.5">
      <c r="A40" s="89" t="s">
        <v>747</v>
      </c>
      <c r="B40" s="204" t="s">
        <v>750</v>
      </c>
      <c r="C40" s="50"/>
      <c r="D40" s="50"/>
      <c r="E40" s="50"/>
      <c r="F40" s="50"/>
      <c r="G40" s="50"/>
      <c r="H40" s="50"/>
      <c r="I40" s="50"/>
      <c r="J40" s="50"/>
      <c r="K40" s="50"/>
      <c r="L40" s="50"/>
      <c r="M40" s="50"/>
      <c r="N40" s="50"/>
      <c r="O40" s="50"/>
      <c r="P40" s="50"/>
      <c r="Q40" s="50"/>
      <c r="R40" s="50"/>
      <c r="S40" s="50"/>
      <c r="T40" s="50"/>
      <c r="U40" s="50"/>
      <c r="V40" s="50"/>
      <c r="W40" s="50"/>
      <c r="X40" s="50"/>
      <c r="Y40" s="50"/>
      <c r="Z40" s="50"/>
      <c r="AA40" s="50">
        <v>-6098</v>
      </c>
      <c r="AB40" s="50">
        <v>-9269</v>
      </c>
      <c r="AC40" s="50">
        <v>-11146</v>
      </c>
      <c r="AD40" s="50">
        <v>-12859</v>
      </c>
      <c r="AE40" s="135">
        <v>-3301</v>
      </c>
      <c r="AF40" s="135">
        <v>-6492</v>
      </c>
      <c r="AG40" s="135">
        <v>-10542</v>
      </c>
      <c r="AH40" s="135">
        <v>-13515</v>
      </c>
      <c r="AI40" s="372">
        <v>-2753</v>
      </c>
      <c r="AJ40" s="372">
        <v>-6192</v>
      </c>
      <c r="AK40" s="372">
        <v>-10445</v>
      </c>
    </row>
    <row r="41" spans="1:37" ht="25.5">
      <c r="A41" s="89" t="s">
        <v>558</v>
      </c>
      <c r="B41" s="197" t="s">
        <v>721</v>
      </c>
      <c r="C41" s="24">
        <v>-7043</v>
      </c>
      <c r="D41" s="24">
        <v>-1586</v>
      </c>
      <c r="E41" s="24">
        <v>-6463</v>
      </c>
      <c r="F41" s="24">
        <v>-7043</v>
      </c>
      <c r="G41" s="24">
        <v>-1983</v>
      </c>
      <c r="H41" s="24">
        <v>-11285</v>
      </c>
      <c r="I41" s="24">
        <v>-10478</v>
      </c>
      <c r="J41" s="24">
        <v>-18831</v>
      </c>
      <c r="K41" s="24">
        <v>-887</v>
      </c>
      <c r="L41" s="24">
        <v>-750</v>
      </c>
      <c r="M41" s="24">
        <v>-1268</v>
      </c>
      <c r="N41" s="24">
        <v>-9539</v>
      </c>
      <c r="O41" s="24">
        <v>-9791</v>
      </c>
      <c r="P41" s="24">
        <v>-12105</v>
      </c>
      <c r="Q41" s="24">
        <v>-13165</v>
      </c>
      <c r="R41" s="24">
        <v>-18851</v>
      </c>
      <c r="S41" s="24">
        <v>-13571</v>
      </c>
      <c r="T41" s="24">
        <v>-13771</v>
      </c>
      <c r="U41" s="24">
        <v>-16672</v>
      </c>
      <c r="V41" s="24">
        <v>-41608</v>
      </c>
      <c r="W41" s="24">
        <v>-438</v>
      </c>
      <c r="X41" s="24">
        <v>-9922</v>
      </c>
      <c r="Y41" s="24">
        <v>-71646</v>
      </c>
      <c r="Z41" s="24">
        <v>-80833</v>
      </c>
      <c r="AA41" s="24">
        <v>-5697</v>
      </c>
      <c r="AB41" s="24">
        <v>-30811</v>
      </c>
      <c r="AC41" s="24">
        <v>-78259</v>
      </c>
      <c r="AD41" s="24">
        <v>-101864</v>
      </c>
      <c r="AE41" s="112">
        <v>-12396</v>
      </c>
      <c r="AF41" s="112">
        <v>-32331</v>
      </c>
      <c r="AG41" s="112">
        <v>-38936</v>
      </c>
      <c r="AH41" s="112">
        <v>-63002</v>
      </c>
      <c r="AI41" s="112">
        <v>-5951</v>
      </c>
      <c r="AJ41" s="112">
        <v>-29534</v>
      </c>
      <c r="AK41" s="112">
        <v>-43512</v>
      </c>
    </row>
    <row r="42" spans="1:37">
      <c r="A42" s="21" t="s">
        <v>156</v>
      </c>
      <c r="B42" s="197" t="s">
        <v>157</v>
      </c>
      <c r="C42" s="24">
        <v>-10749</v>
      </c>
      <c r="D42" s="24">
        <v>-5683</v>
      </c>
      <c r="E42" s="24">
        <v>-7947</v>
      </c>
      <c r="F42" s="24">
        <v>-10749</v>
      </c>
      <c r="G42" s="24">
        <v>-1963</v>
      </c>
      <c r="H42" s="24">
        <v>-5529</v>
      </c>
      <c r="I42" s="24">
        <v>-10157</v>
      </c>
      <c r="J42" s="24">
        <v>-16761</v>
      </c>
      <c r="K42" s="24">
        <v>-4946</v>
      </c>
      <c r="L42" s="24">
        <v>-12092</v>
      </c>
      <c r="M42" s="24">
        <v>-19416</v>
      </c>
      <c r="N42" s="24">
        <v>-27479</v>
      </c>
      <c r="O42" s="24">
        <v>-8313</v>
      </c>
      <c r="P42" s="24">
        <v>-16311</v>
      </c>
      <c r="Q42" s="24">
        <v>-24079</v>
      </c>
      <c r="R42" s="24">
        <v>-33567</v>
      </c>
      <c r="S42" s="24">
        <v>-10944</v>
      </c>
      <c r="T42" s="24">
        <v>-18973</v>
      </c>
      <c r="U42" s="24">
        <v>-26241</v>
      </c>
      <c r="V42" s="24">
        <v>-36294</v>
      </c>
      <c r="W42" s="112">
        <v>-9386</v>
      </c>
      <c r="X42" s="112">
        <v>-21478</v>
      </c>
      <c r="Y42" s="112">
        <v>-32221</v>
      </c>
      <c r="Z42" s="112">
        <v>-46086</v>
      </c>
      <c r="AA42" s="112">
        <v>-10848</v>
      </c>
      <c r="AB42" s="112">
        <v>-23613</v>
      </c>
      <c r="AC42" s="112">
        <v>-36147</v>
      </c>
      <c r="AD42" s="112">
        <v>-52190</v>
      </c>
      <c r="AE42" s="112">
        <v>-11648</v>
      </c>
      <c r="AF42" s="112">
        <v>-22277</v>
      </c>
      <c r="AG42" s="112">
        <v>-31794</v>
      </c>
      <c r="AH42" s="112">
        <v>-46570</v>
      </c>
      <c r="AI42" s="112">
        <v>-8619</v>
      </c>
      <c r="AJ42" s="112">
        <v>-16714</v>
      </c>
      <c r="AK42" s="112">
        <v>-28154</v>
      </c>
    </row>
    <row r="43" spans="1:37">
      <c r="A43" s="89" t="s">
        <v>158</v>
      </c>
      <c r="B43" s="197" t="s">
        <v>159</v>
      </c>
      <c r="C43" s="24">
        <v>-3105</v>
      </c>
      <c r="D43" s="24">
        <v>-1287</v>
      </c>
      <c r="E43" s="24">
        <v>-2098</v>
      </c>
      <c r="F43" s="24">
        <v>-3105</v>
      </c>
      <c r="G43" s="24">
        <v>-9</v>
      </c>
      <c r="H43" s="24">
        <v>-23</v>
      </c>
      <c r="I43" s="24">
        <v>-1291</v>
      </c>
      <c r="J43" s="24">
        <v>-2245</v>
      </c>
      <c r="K43" s="24">
        <v>-1029</v>
      </c>
      <c r="L43" s="24">
        <v>-2121</v>
      </c>
      <c r="M43" s="24">
        <v>-2812</v>
      </c>
      <c r="N43" s="24">
        <v>-3561</v>
      </c>
      <c r="O43" s="24">
        <v>-635</v>
      </c>
      <c r="P43" s="24">
        <v>-1280</v>
      </c>
      <c r="Q43" s="24">
        <v>-1920</v>
      </c>
      <c r="R43" s="24">
        <v>-2686</v>
      </c>
      <c r="S43" s="24">
        <v>-630</v>
      </c>
      <c r="T43" s="24">
        <v>-1454</v>
      </c>
      <c r="U43" s="24">
        <v>-2380</v>
      </c>
      <c r="V43" s="24">
        <v>-3342</v>
      </c>
      <c r="W43" s="112">
        <v>-1327</v>
      </c>
      <c r="X43" s="112">
        <v>-2970</v>
      </c>
      <c r="Y43" s="112">
        <v>-4601</v>
      </c>
      <c r="Z43" s="112">
        <v>-6007</v>
      </c>
      <c r="AA43" s="112">
        <v>-836</v>
      </c>
      <c r="AB43" s="112">
        <v>-3227</v>
      </c>
      <c r="AC43" s="112">
        <v>-5195</v>
      </c>
      <c r="AD43" s="112">
        <v>-6542</v>
      </c>
      <c r="AE43" s="112">
        <v>-1107</v>
      </c>
      <c r="AF43" s="112">
        <v>-2396</v>
      </c>
      <c r="AG43" s="112">
        <v>-3456</v>
      </c>
      <c r="AH43" s="112">
        <v>-5983</v>
      </c>
      <c r="AI43" s="112">
        <v>-1459</v>
      </c>
      <c r="AJ43" s="112">
        <v>-3687</v>
      </c>
      <c r="AK43" s="112">
        <v>-4972</v>
      </c>
    </row>
    <row r="44" spans="1:37">
      <c r="A44" s="21" t="s">
        <v>160</v>
      </c>
      <c r="B44" s="197" t="s">
        <v>161</v>
      </c>
      <c r="C44" s="24"/>
      <c r="D44" s="24"/>
      <c r="E44" s="24"/>
      <c r="F44" s="24"/>
      <c r="G44" s="24"/>
      <c r="H44" s="24">
        <v>-2935</v>
      </c>
      <c r="I44" s="24">
        <v>-7921</v>
      </c>
      <c r="J44" s="24">
        <v>-12816</v>
      </c>
      <c r="K44" s="24">
        <v>-6749</v>
      </c>
      <c r="L44" s="24">
        <v>-11507</v>
      </c>
      <c r="M44" s="24">
        <v>-18113</v>
      </c>
      <c r="N44" s="24">
        <v>-23123</v>
      </c>
      <c r="O44" s="24">
        <v>-7492</v>
      </c>
      <c r="P44" s="24">
        <v>-12475</v>
      </c>
      <c r="Q44" s="24">
        <v>-18728</v>
      </c>
      <c r="R44" s="24">
        <v>-23233</v>
      </c>
      <c r="S44" s="24">
        <v>-7605</v>
      </c>
      <c r="T44" s="24">
        <v>-12364</v>
      </c>
      <c r="U44" s="24">
        <v>-18361</v>
      </c>
      <c r="V44" s="24">
        <v>-22229</v>
      </c>
      <c r="W44" s="112">
        <v>-7279</v>
      </c>
      <c r="X44" s="112">
        <v>-11035</v>
      </c>
      <c r="Y44" s="112">
        <v>-16776</v>
      </c>
      <c r="Z44" s="112">
        <v>-20476</v>
      </c>
      <c r="AA44" s="112">
        <v>-6861</v>
      </c>
      <c r="AB44" s="112">
        <v>-8508</v>
      </c>
      <c r="AC44" s="112">
        <v>-13692</v>
      </c>
      <c r="AD44" s="112">
        <v>-20522</v>
      </c>
      <c r="AE44" s="112">
        <v>-6702</v>
      </c>
      <c r="AF44" s="112">
        <v>-9691</v>
      </c>
      <c r="AG44" s="112">
        <v>-16105</v>
      </c>
      <c r="AH44" s="112">
        <v>-23472</v>
      </c>
      <c r="AI44" s="112">
        <v>-15128</v>
      </c>
      <c r="AJ44" s="112">
        <v>-22489</v>
      </c>
      <c r="AK44" s="112">
        <v>-28840</v>
      </c>
    </row>
    <row r="45" spans="1:37">
      <c r="A45" s="21" t="s">
        <v>477</v>
      </c>
      <c r="B45" s="197" t="s">
        <v>722</v>
      </c>
      <c r="C45" s="24">
        <v>-7897</v>
      </c>
      <c r="D45" s="24"/>
      <c r="E45" s="24"/>
      <c r="F45" s="24"/>
      <c r="G45" s="24"/>
      <c r="H45" s="24"/>
      <c r="I45" s="24"/>
      <c r="J45" s="24"/>
      <c r="K45" s="24"/>
      <c r="L45" s="24"/>
      <c r="M45" s="24"/>
      <c r="N45" s="24">
        <v>-21</v>
      </c>
      <c r="O45" s="24"/>
      <c r="P45" s="24"/>
      <c r="Q45" s="24"/>
      <c r="R45" s="24">
        <v>-31</v>
      </c>
      <c r="S45" s="24">
        <v>-819</v>
      </c>
      <c r="T45" s="24">
        <v>-1050</v>
      </c>
      <c r="U45" s="24">
        <v>-1077</v>
      </c>
      <c r="V45" s="24">
        <v>-2576</v>
      </c>
      <c r="W45" s="112">
        <v>-162</v>
      </c>
      <c r="X45" s="112">
        <v>-2609</v>
      </c>
      <c r="Y45" s="112">
        <v>-2843</v>
      </c>
      <c r="Z45" s="112">
        <v>-16907</v>
      </c>
      <c r="AA45" s="112">
        <v>-1563</v>
      </c>
      <c r="AB45" s="112">
        <v>-2173</v>
      </c>
      <c r="AC45" s="112">
        <v>-4619</v>
      </c>
      <c r="AD45" s="112">
        <v>-13700</v>
      </c>
      <c r="AE45" s="112">
        <v>-270</v>
      </c>
      <c r="AF45" s="112">
        <v>-1009</v>
      </c>
      <c r="AG45" s="112">
        <v>-6532</v>
      </c>
      <c r="AH45" s="112">
        <v>-10834</v>
      </c>
      <c r="AI45" s="112">
        <v>-588</v>
      </c>
      <c r="AJ45" s="112">
        <v>-954</v>
      </c>
      <c r="AK45" s="112">
        <v>-4566</v>
      </c>
    </row>
    <row r="46" spans="1:37" ht="15" thickBot="1">
      <c r="A46" s="89" t="s">
        <v>748</v>
      </c>
      <c r="B46" s="197" t="s">
        <v>752</v>
      </c>
      <c r="C46" s="75">
        <v>-5231</v>
      </c>
      <c r="D46" s="75">
        <v>-1527</v>
      </c>
      <c r="E46" s="75">
        <v>-3315</v>
      </c>
      <c r="F46" s="75">
        <v>-13128</v>
      </c>
      <c r="G46" s="75">
        <v>-7417</v>
      </c>
      <c r="H46" s="75">
        <v>-6985</v>
      </c>
      <c r="I46" s="75">
        <v>-18108</v>
      </c>
      <c r="J46" s="75">
        <v>-30107</v>
      </c>
      <c r="K46" s="75">
        <v>-6380</v>
      </c>
      <c r="L46" s="75">
        <v>-19608</v>
      </c>
      <c r="M46" s="75">
        <v>-22958</v>
      </c>
      <c r="N46" s="75">
        <v>-24595</v>
      </c>
      <c r="O46" s="75">
        <v>-3655</v>
      </c>
      <c r="P46" s="75">
        <v>-10379</v>
      </c>
      <c r="Q46" s="75">
        <v>-20389</v>
      </c>
      <c r="R46" s="75">
        <v>-36418</v>
      </c>
      <c r="S46" s="75">
        <v>-4726</v>
      </c>
      <c r="T46" s="75">
        <v>-6033</v>
      </c>
      <c r="U46" s="75">
        <v>-5059</v>
      </c>
      <c r="V46" s="75">
        <v>-25356</v>
      </c>
      <c r="W46" s="132">
        <v>-4123</v>
      </c>
      <c r="X46" s="132">
        <v>-3634</v>
      </c>
      <c r="Y46" s="132">
        <v>-12363</v>
      </c>
      <c r="Z46" s="132">
        <v>-41356</v>
      </c>
      <c r="AA46" s="132">
        <v>-9362</v>
      </c>
      <c r="AB46" s="132">
        <v>-10690</v>
      </c>
      <c r="AC46" s="132">
        <v>-18041</v>
      </c>
      <c r="AD46" s="132">
        <v>-71740.509999999995</v>
      </c>
      <c r="AE46" s="132">
        <v>-27861.5</v>
      </c>
      <c r="AF46" s="132">
        <v>-44677</v>
      </c>
      <c r="AG46" s="132">
        <v>-59178</v>
      </c>
      <c r="AH46" s="132">
        <v>-81784</v>
      </c>
      <c r="AI46" s="374">
        <v>-42768.703999999998</v>
      </c>
      <c r="AJ46" s="374">
        <v>-61711</v>
      </c>
      <c r="AK46" s="374">
        <v>-83001</v>
      </c>
    </row>
    <row r="47" spans="1:37" ht="15" thickTop="1">
      <c r="A47" s="119" t="s">
        <v>162</v>
      </c>
      <c r="B47" s="198" t="s">
        <v>163</v>
      </c>
      <c r="C47" s="166">
        <v>-37393</v>
      </c>
      <c r="D47" s="166">
        <v>-10822</v>
      </c>
      <c r="E47" s="166">
        <v>-22103</v>
      </c>
      <c r="F47" s="166">
        <v>-37393</v>
      </c>
      <c r="G47" s="166">
        <v>-11526</v>
      </c>
      <c r="H47" s="166">
        <v>-40849</v>
      </c>
      <c r="I47" s="166">
        <v>-66074</v>
      </c>
      <c r="J47" s="166">
        <v>-101015</v>
      </c>
      <c r="K47" s="166">
        <v>-22760</v>
      </c>
      <c r="L47" s="166">
        <v>-59509</v>
      </c>
      <c r="M47" s="166">
        <v>-82952</v>
      </c>
      <c r="N47" s="166">
        <v>-116591</v>
      </c>
      <c r="O47" s="166">
        <v>-31547</v>
      </c>
      <c r="P47" s="166">
        <v>-65096</v>
      </c>
      <c r="Q47" s="166">
        <v>-102017</v>
      </c>
      <c r="R47" s="166">
        <v>-141495</v>
      </c>
      <c r="S47" s="166">
        <v>-40011</v>
      </c>
      <c r="T47" s="166">
        <v>-56925</v>
      </c>
      <c r="U47" s="166">
        <v>-76771</v>
      </c>
      <c r="V47" s="166">
        <v>-147407</v>
      </c>
      <c r="W47" s="166">
        <v>-30558</v>
      </c>
      <c r="X47" s="166">
        <v>-64863</v>
      </c>
      <c r="Y47" s="166">
        <v>-164724</v>
      </c>
      <c r="Z47" s="166">
        <v>-274970</v>
      </c>
      <c r="AA47" s="166">
        <v>-110833</v>
      </c>
      <c r="AB47" s="166">
        <v>-164822</v>
      </c>
      <c r="AC47" s="166">
        <v>-248077</v>
      </c>
      <c r="AD47" s="166">
        <v>-371119.51</v>
      </c>
      <c r="AE47" s="166">
        <v>-70836</v>
      </c>
      <c r="AF47" s="166">
        <v>-151900</v>
      </c>
      <c r="AG47" s="166">
        <v>-210736</v>
      </c>
      <c r="AH47" s="166">
        <v>-297645</v>
      </c>
      <c r="AI47" s="166">
        <v>-78764.703999999998</v>
      </c>
      <c r="AJ47" s="166">
        <v>-150705</v>
      </c>
      <c r="AK47" s="166">
        <v>-217954</v>
      </c>
    </row>
    <row r="48" spans="1:37">
      <c r="B48" s="41"/>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row>
    <row r="49" spans="1:37">
      <c r="B49" s="41"/>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row>
    <row r="50" spans="1:37">
      <c r="A50" s="13" t="s">
        <v>53</v>
      </c>
      <c r="B50" s="13" t="s">
        <v>54</v>
      </c>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row>
    <row r="51" spans="1:37" ht="30.6" customHeight="1">
      <c r="A51" s="230" t="s">
        <v>40</v>
      </c>
      <c r="B51" s="230" t="s">
        <v>602</v>
      </c>
      <c r="C51" s="195" t="s">
        <v>375</v>
      </c>
      <c r="D51" s="195" t="s">
        <v>377</v>
      </c>
      <c r="E51" s="195" t="s">
        <v>376</v>
      </c>
      <c r="F51" s="195" t="s">
        <v>375</v>
      </c>
      <c r="G51" s="195" t="s">
        <v>374</v>
      </c>
      <c r="H51" s="195" t="s">
        <v>373</v>
      </c>
      <c r="I51" s="195" t="s">
        <v>372</v>
      </c>
      <c r="J51" s="195" t="s">
        <v>379</v>
      </c>
      <c r="K51" s="195" t="s">
        <v>383</v>
      </c>
      <c r="L51" s="195" t="s">
        <v>398</v>
      </c>
      <c r="M51" s="195" t="s">
        <v>408</v>
      </c>
      <c r="N51" s="195" t="s">
        <v>415</v>
      </c>
      <c r="O51" s="195" t="s">
        <v>417</v>
      </c>
      <c r="P51" s="195" t="s">
        <v>419</v>
      </c>
      <c r="Q51" s="195" t="s">
        <v>423</v>
      </c>
      <c r="R51" s="195" t="s">
        <v>427</v>
      </c>
      <c r="S51" s="195" t="s">
        <v>429</v>
      </c>
      <c r="T51" s="195" t="s">
        <v>448</v>
      </c>
      <c r="U51" s="195" t="s">
        <v>478</v>
      </c>
      <c r="V51" s="195" t="s">
        <v>520</v>
      </c>
      <c r="W51" s="195" t="s">
        <v>538</v>
      </c>
      <c r="X51" s="195" t="s">
        <v>550</v>
      </c>
      <c r="Y51" s="195" t="s">
        <v>565</v>
      </c>
      <c r="Z51" s="195" t="s">
        <v>566</v>
      </c>
      <c r="AA51" s="195" t="s">
        <v>578</v>
      </c>
      <c r="AB51" s="195" t="s">
        <v>583</v>
      </c>
      <c r="AC51" s="195" t="s">
        <v>586</v>
      </c>
      <c r="AD51" s="195" t="s">
        <v>662</v>
      </c>
      <c r="AE51" s="195" t="s">
        <v>673</v>
      </c>
      <c r="AF51" s="195" t="s">
        <v>684</v>
      </c>
      <c r="AG51" s="195" t="s">
        <v>686</v>
      </c>
      <c r="AH51" s="195" t="s">
        <v>694</v>
      </c>
      <c r="AI51" s="195" t="s">
        <v>695</v>
      </c>
      <c r="AJ51" s="195" t="s">
        <v>730</v>
      </c>
      <c r="AK51" s="195" t="s">
        <v>738</v>
      </c>
    </row>
    <row r="52" spans="1:37" ht="25.5">
      <c r="A52" s="9" t="s">
        <v>154</v>
      </c>
      <c r="B52" s="204" t="s">
        <v>155</v>
      </c>
      <c r="C52" s="50">
        <v>-1088</v>
      </c>
      <c r="D52" s="50">
        <v>-610</v>
      </c>
      <c r="E52" s="50">
        <v>-1541</v>
      </c>
      <c r="F52" s="50">
        <v>-1088</v>
      </c>
      <c r="G52" s="50">
        <v>-154</v>
      </c>
      <c r="H52" s="50">
        <v>-13938</v>
      </c>
      <c r="I52" s="50">
        <v>-4027</v>
      </c>
      <c r="J52" s="50">
        <v>-2136</v>
      </c>
      <c r="K52" s="50">
        <v>-2769</v>
      </c>
      <c r="L52" s="50">
        <v>-10662</v>
      </c>
      <c r="M52" s="50">
        <v>-4954</v>
      </c>
      <c r="N52" s="50">
        <v>-9888</v>
      </c>
      <c r="O52" s="50">
        <v>-1661</v>
      </c>
      <c r="P52" s="50">
        <v>-10885</v>
      </c>
      <c r="Q52" s="50">
        <v>-11190</v>
      </c>
      <c r="R52" s="50">
        <v>-2973</v>
      </c>
      <c r="S52" s="50">
        <v>-1716</v>
      </c>
      <c r="T52" s="50">
        <v>-1564</v>
      </c>
      <c r="U52" s="50">
        <v>-3701</v>
      </c>
      <c r="V52" s="135">
        <v>-9021</v>
      </c>
      <c r="W52" s="135">
        <v>-7843</v>
      </c>
      <c r="X52" s="135">
        <v>-5372</v>
      </c>
      <c r="Y52" s="135">
        <v>-11059</v>
      </c>
      <c r="Z52" s="135">
        <v>-39031</v>
      </c>
      <c r="AA52" s="135">
        <v>-69568</v>
      </c>
      <c r="AB52" s="135">
        <v>-6963</v>
      </c>
      <c r="AC52" s="135">
        <v>-4447</v>
      </c>
      <c r="AD52" s="135">
        <v>-10724</v>
      </c>
      <c r="AE52" s="135">
        <v>-7550</v>
      </c>
      <c r="AF52" s="135">
        <v>-25477</v>
      </c>
      <c r="AG52" s="135">
        <v>-11166</v>
      </c>
      <c r="AH52" s="135">
        <v>-8292</v>
      </c>
      <c r="AI52" s="135">
        <v>-1498</v>
      </c>
      <c r="AJ52" s="135">
        <v>-7926</v>
      </c>
      <c r="AK52" s="135">
        <v>-5040</v>
      </c>
    </row>
    <row r="53" spans="1:37" ht="25.5">
      <c r="A53" s="89" t="s">
        <v>747</v>
      </c>
      <c r="B53" s="204" t="s">
        <v>750</v>
      </c>
      <c r="C53" s="50"/>
      <c r="D53" s="50"/>
      <c r="E53" s="50"/>
      <c r="F53" s="50"/>
      <c r="G53" s="50"/>
      <c r="H53" s="50"/>
      <c r="I53" s="50"/>
      <c r="J53" s="50"/>
      <c r="K53" s="50"/>
      <c r="L53" s="50"/>
      <c r="M53" s="50"/>
      <c r="N53" s="50"/>
      <c r="O53" s="50"/>
      <c r="P53" s="50"/>
      <c r="Q53" s="50"/>
      <c r="R53" s="50"/>
      <c r="S53" s="50"/>
      <c r="T53" s="50"/>
      <c r="U53" s="50"/>
      <c r="V53" s="135"/>
      <c r="W53" s="135"/>
      <c r="X53" s="135"/>
      <c r="Y53" s="135"/>
      <c r="Z53" s="135"/>
      <c r="AA53" s="135">
        <v>-6098</v>
      </c>
      <c r="AB53" s="135">
        <v>-3171</v>
      </c>
      <c r="AC53" s="135">
        <v>-1877</v>
      </c>
      <c r="AD53" s="135">
        <v>-1713</v>
      </c>
      <c r="AE53" s="135">
        <v>-3301</v>
      </c>
      <c r="AF53" s="135">
        <v>-3191</v>
      </c>
      <c r="AG53" s="135">
        <v>-4050</v>
      </c>
      <c r="AH53" s="135">
        <v>-2973</v>
      </c>
      <c r="AI53" s="372">
        <v>-2753</v>
      </c>
      <c r="AJ53" s="372">
        <v>-3439</v>
      </c>
      <c r="AK53" s="372">
        <v>-4253</v>
      </c>
    </row>
    <row r="54" spans="1:37" ht="25.5">
      <c r="A54" s="89" t="s">
        <v>558</v>
      </c>
      <c r="B54" s="197" t="s">
        <v>721</v>
      </c>
      <c r="C54" s="112">
        <v>-580</v>
      </c>
      <c r="D54" s="112">
        <v>-754</v>
      </c>
      <c r="E54" s="112">
        <v>-4877</v>
      </c>
      <c r="F54" s="112">
        <v>-580</v>
      </c>
      <c r="G54" s="112">
        <v>-1983</v>
      </c>
      <c r="H54" s="112">
        <v>-9302</v>
      </c>
      <c r="I54" s="112">
        <v>807</v>
      </c>
      <c r="J54" s="112">
        <v>-8353</v>
      </c>
      <c r="K54" s="112">
        <v>-887</v>
      </c>
      <c r="L54" s="112">
        <v>137</v>
      </c>
      <c r="M54" s="112">
        <v>-518</v>
      </c>
      <c r="N54" s="112">
        <v>-8271</v>
      </c>
      <c r="O54" s="112">
        <v>-9791</v>
      </c>
      <c r="P54" s="112">
        <v>-2314</v>
      </c>
      <c r="Q54" s="112">
        <v>-1060</v>
      </c>
      <c r="R54" s="112">
        <v>-5686</v>
      </c>
      <c r="S54" s="112">
        <v>-13571</v>
      </c>
      <c r="T54" s="112">
        <v>-200</v>
      </c>
      <c r="U54" s="112">
        <v>-2901</v>
      </c>
      <c r="V54" s="112">
        <v>-24936</v>
      </c>
      <c r="W54" s="112">
        <v>-438</v>
      </c>
      <c r="X54" s="112">
        <v>-9484</v>
      </c>
      <c r="Y54" s="112">
        <v>-61724</v>
      </c>
      <c r="Z54" s="112">
        <v>-9187</v>
      </c>
      <c r="AA54" s="112">
        <v>-5697</v>
      </c>
      <c r="AB54" s="112">
        <v>-25114</v>
      </c>
      <c r="AC54" s="112">
        <v>-47448</v>
      </c>
      <c r="AD54" s="112">
        <v>-23605</v>
      </c>
      <c r="AE54" s="112">
        <v>-12396</v>
      </c>
      <c r="AF54" s="112">
        <v>-19935</v>
      </c>
      <c r="AG54" s="112">
        <v>-6605</v>
      </c>
      <c r="AH54" s="112">
        <v>-24066</v>
      </c>
      <c r="AI54" s="112">
        <v>-5951</v>
      </c>
      <c r="AJ54" s="112">
        <v>-23583</v>
      </c>
      <c r="AK54" s="112">
        <v>-13978</v>
      </c>
    </row>
    <row r="55" spans="1:37">
      <c r="A55" s="9" t="s">
        <v>156</v>
      </c>
      <c r="B55" s="197" t="s">
        <v>157</v>
      </c>
      <c r="C55" s="24">
        <v>-2802</v>
      </c>
      <c r="D55" s="24">
        <v>-2511</v>
      </c>
      <c r="E55" s="24">
        <v>-2264</v>
      </c>
      <c r="F55" s="24">
        <v>-2802</v>
      </c>
      <c r="G55" s="24">
        <v>-1963</v>
      </c>
      <c r="H55" s="24">
        <v>-3566</v>
      </c>
      <c r="I55" s="24">
        <v>-4628</v>
      </c>
      <c r="J55" s="24">
        <v>-6604</v>
      </c>
      <c r="K55" s="24">
        <v>-4946</v>
      </c>
      <c r="L55" s="24">
        <v>-7146</v>
      </c>
      <c r="M55" s="24">
        <v>-7324</v>
      </c>
      <c r="N55" s="24">
        <v>-8063</v>
      </c>
      <c r="O55" s="24">
        <v>-8313</v>
      </c>
      <c r="P55" s="24">
        <v>-7998</v>
      </c>
      <c r="Q55" s="24">
        <v>-7768</v>
      </c>
      <c r="R55" s="24">
        <v>-9488</v>
      </c>
      <c r="S55" s="24">
        <v>-10944</v>
      </c>
      <c r="T55" s="24">
        <v>-8029</v>
      </c>
      <c r="U55" s="24">
        <v>-7268</v>
      </c>
      <c r="V55" s="112">
        <v>-10053</v>
      </c>
      <c r="W55" s="112">
        <v>-9386</v>
      </c>
      <c r="X55" s="112">
        <v>-12092</v>
      </c>
      <c r="Y55" s="112">
        <v>-10743</v>
      </c>
      <c r="Z55" s="112">
        <v>-13865</v>
      </c>
      <c r="AA55" s="112">
        <v>-10848</v>
      </c>
      <c r="AB55" s="112">
        <v>-12765</v>
      </c>
      <c r="AC55" s="112">
        <v>-12534</v>
      </c>
      <c r="AD55" s="112">
        <v>-16043</v>
      </c>
      <c r="AE55" s="112">
        <v>-11648</v>
      </c>
      <c r="AF55" s="112">
        <v>-10629</v>
      </c>
      <c r="AG55" s="112">
        <v>-9517</v>
      </c>
      <c r="AH55" s="112">
        <v>-14776</v>
      </c>
      <c r="AI55" s="112">
        <v>-8619</v>
      </c>
      <c r="AJ55" s="112">
        <v>-8095</v>
      </c>
      <c r="AK55" s="112">
        <v>-11440</v>
      </c>
    </row>
    <row r="56" spans="1:37">
      <c r="A56" s="9" t="s">
        <v>158</v>
      </c>
      <c r="B56" s="197" t="s">
        <v>159</v>
      </c>
      <c r="C56" s="24">
        <v>-1007</v>
      </c>
      <c r="D56" s="24">
        <v>-657</v>
      </c>
      <c r="E56" s="24">
        <v>-811</v>
      </c>
      <c r="F56" s="24">
        <v>-1007</v>
      </c>
      <c r="G56" s="24">
        <v>-9</v>
      </c>
      <c r="H56" s="24">
        <v>-14</v>
      </c>
      <c r="I56" s="24">
        <v>-1268</v>
      </c>
      <c r="J56" s="24">
        <v>-954</v>
      </c>
      <c r="K56" s="24">
        <v>-1029</v>
      </c>
      <c r="L56" s="24">
        <v>-1092</v>
      </c>
      <c r="M56" s="24">
        <v>-691</v>
      </c>
      <c r="N56" s="24">
        <v>-749</v>
      </c>
      <c r="O56" s="24">
        <v>-635</v>
      </c>
      <c r="P56" s="24">
        <v>-645</v>
      </c>
      <c r="Q56" s="24">
        <v>-640</v>
      </c>
      <c r="R56" s="24">
        <v>-766</v>
      </c>
      <c r="S56" s="24">
        <v>-630</v>
      </c>
      <c r="T56" s="24">
        <v>-824</v>
      </c>
      <c r="U56" s="24">
        <v>-926</v>
      </c>
      <c r="V56" s="112">
        <v>-962</v>
      </c>
      <c r="W56" s="112">
        <v>-1327</v>
      </c>
      <c r="X56" s="112">
        <v>-1643</v>
      </c>
      <c r="Y56" s="112">
        <v>-1631</v>
      </c>
      <c r="Z56" s="112">
        <v>-1406</v>
      </c>
      <c r="AA56" s="112">
        <v>-836</v>
      </c>
      <c r="AB56" s="112">
        <v>-2391</v>
      </c>
      <c r="AC56" s="112">
        <v>-1968</v>
      </c>
      <c r="AD56" s="112">
        <v>-1347</v>
      </c>
      <c r="AE56" s="112">
        <v>-1107</v>
      </c>
      <c r="AF56" s="112">
        <v>-1289</v>
      </c>
      <c r="AG56" s="112">
        <v>-1060</v>
      </c>
      <c r="AH56" s="112">
        <v>-2527</v>
      </c>
      <c r="AI56" s="112">
        <v>-1459</v>
      </c>
      <c r="AJ56" s="112">
        <v>-2228</v>
      </c>
      <c r="AK56" s="112">
        <v>-1285</v>
      </c>
    </row>
    <row r="57" spans="1:37">
      <c r="A57" s="22" t="s">
        <v>160</v>
      </c>
      <c r="B57" s="197" t="s">
        <v>161</v>
      </c>
      <c r="C57" s="24"/>
      <c r="D57" s="24"/>
      <c r="E57" s="24"/>
      <c r="F57" s="24"/>
      <c r="G57" s="24"/>
      <c r="H57" s="24">
        <v>-2935</v>
      </c>
      <c r="I57" s="24">
        <v>-4986</v>
      </c>
      <c r="J57" s="24">
        <v>-4895</v>
      </c>
      <c r="K57" s="24">
        <v>-6749</v>
      </c>
      <c r="L57" s="24">
        <v>-4758</v>
      </c>
      <c r="M57" s="24">
        <v>-6606</v>
      </c>
      <c r="N57" s="24">
        <v>-5010</v>
      </c>
      <c r="O57" s="24">
        <v>-7492</v>
      </c>
      <c r="P57" s="24">
        <v>-4983</v>
      </c>
      <c r="Q57" s="24">
        <v>-6253</v>
      </c>
      <c r="R57" s="24">
        <v>-4505</v>
      </c>
      <c r="S57" s="24">
        <v>-7605</v>
      </c>
      <c r="T57" s="24">
        <v>-4759</v>
      </c>
      <c r="U57" s="24">
        <v>-5997</v>
      </c>
      <c r="V57" s="112">
        <v>-3868</v>
      </c>
      <c r="W57" s="112">
        <v>-7279</v>
      </c>
      <c r="X57" s="112">
        <v>-3756</v>
      </c>
      <c r="Y57" s="112">
        <v>-5741</v>
      </c>
      <c r="Z57" s="112">
        <v>-3700</v>
      </c>
      <c r="AA57" s="112">
        <v>-6861</v>
      </c>
      <c r="AB57" s="112">
        <v>-1647</v>
      </c>
      <c r="AC57" s="112">
        <v>-5184</v>
      </c>
      <c r="AD57" s="112">
        <v>-6830</v>
      </c>
      <c r="AE57" s="112">
        <v>-6702</v>
      </c>
      <c r="AF57" s="112">
        <v>-2989</v>
      </c>
      <c r="AG57" s="112">
        <v>-6414</v>
      </c>
      <c r="AH57" s="112">
        <v>-7367</v>
      </c>
      <c r="AI57" s="112">
        <v>-15128</v>
      </c>
      <c r="AJ57" s="112">
        <v>-7361</v>
      </c>
      <c r="AK57" s="112">
        <v>-6351</v>
      </c>
    </row>
    <row r="58" spans="1:37">
      <c r="A58" s="22" t="s">
        <v>477</v>
      </c>
      <c r="B58" s="197" t="s">
        <v>722</v>
      </c>
      <c r="C58" s="24">
        <v>-7897</v>
      </c>
      <c r="D58" s="24"/>
      <c r="E58" s="24"/>
      <c r="F58" s="24"/>
      <c r="G58" s="24"/>
      <c r="H58" s="24"/>
      <c r="I58" s="24"/>
      <c r="J58" s="24"/>
      <c r="K58" s="24"/>
      <c r="L58" s="24"/>
      <c r="M58" s="24"/>
      <c r="N58" s="24">
        <v>-21</v>
      </c>
      <c r="O58" s="24"/>
      <c r="P58" s="24"/>
      <c r="Q58" s="24"/>
      <c r="R58" s="24">
        <v>-31</v>
      </c>
      <c r="S58" s="24">
        <v>-819</v>
      </c>
      <c r="T58" s="24">
        <v>-231</v>
      </c>
      <c r="U58" s="24">
        <v>-27</v>
      </c>
      <c r="V58" s="112">
        <v>-1499</v>
      </c>
      <c r="W58" s="112">
        <v>-162</v>
      </c>
      <c r="X58" s="112">
        <v>-2447</v>
      </c>
      <c r="Y58" s="112">
        <v>-234</v>
      </c>
      <c r="Z58" s="112">
        <v>-14064</v>
      </c>
      <c r="AA58" s="112">
        <v>-1563</v>
      </c>
      <c r="AB58" s="112">
        <v>-610</v>
      </c>
      <c r="AC58" s="112">
        <v>-2446</v>
      </c>
      <c r="AD58" s="112">
        <v>-9081</v>
      </c>
      <c r="AE58" s="112">
        <v>-270</v>
      </c>
      <c r="AF58" s="112">
        <v>-739</v>
      </c>
      <c r="AG58" s="112">
        <v>-5523</v>
      </c>
      <c r="AH58" s="112">
        <v>-4302</v>
      </c>
      <c r="AI58" s="112">
        <v>-588</v>
      </c>
      <c r="AJ58" s="112">
        <v>-366</v>
      </c>
      <c r="AK58" s="112">
        <v>-3612</v>
      </c>
    </row>
    <row r="59" spans="1:37" ht="15" thickBot="1">
      <c r="A59" s="9" t="s">
        <v>748</v>
      </c>
      <c r="B59" s="197" t="s">
        <v>752</v>
      </c>
      <c r="C59" s="75">
        <v>-1916</v>
      </c>
      <c r="D59" s="75">
        <v>-974</v>
      </c>
      <c r="E59" s="75">
        <v>-1788</v>
      </c>
      <c r="F59" s="75">
        <v>-9813</v>
      </c>
      <c r="G59" s="75">
        <v>-7417</v>
      </c>
      <c r="H59" s="75">
        <v>-2406</v>
      </c>
      <c r="I59" s="75">
        <v>-4579</v>
      </c>
      <c r="J59" s="75">
        <v>-7149</v>
      </c>
      <c r="K59" s="75">
        <v>-6380</v>
      </c>
      <c r="L59" s="75">
        <v>-13228</v>
      </c>
      <c r="M59" s="75">
        <v>-3350</v>
      </c>
      <c r="N59" s="75">
        <v>-1637</v>
      </c>
      <c r="O59" s="75">
        <v>-3655</v>
      </c>
      <c r="P59" s="75">
        <v>-6724</v>
      </c>
      <c r="Q59" s="75">
        <v>-10010</v>
      </c>
      <c r="R59" s="75">
        <v>-16029</v>
      </c>
      <c r="S59" s="75">
        <v>-4726</v>
      </c>
      <c r="T59" s="75">
        <v>-1307</v>
      </c>
      <c r="U59" s="75">
        <v>974</v>
      </c>
      <c r="V59" s="132">
        <v>-20297</v>
      </c>
      <c r="W59" s="132">
        <v>-4123</v>
      </c>
      <c r="X59" s="132">
        <v>489</v>
      </c>
      <c r="Y59" s="132">
        <v>-8729</v>
      </c>
      <c r="Z59" s="132">
        <v>-28993</v>
      </c>
      <c r="AA59" s="132">
        <v>-9362</v>
      </c>
      <c r="AB59" s="132">
        <v>-1328</v>
      </c>
      <c r="AC59" s="132">
        <v>-7351</v>
      </c>
      <c r="AD59" s="132">
        <v>-53699.509999999995</v>
      </c>
      <c r="AE59" s="132">
        <v>-27861.5</v>
      </c>
      <c r="AF59" s="132">
        <v>-16815.400000000001</v>
      </c>
      <c r="AG59" s="132">
        <v>-14501</v>
      </c>
      <c r="AH59" s="132">
        <v>-22606</v>
      </c>
      <c r="AI59" s="374">
        <v>-42768.703999999998</v>
      </c>
      <c r="AJ59" s="374">
        <v>-18942.296000000002</v>
      </c>
      <c r="AK59" s="374">
        <v>-21290</v>
      </c>
    </row>
    <row r="60" spans="1:37" ht="15" thickTop="1">
      <c r="A60" s="119" t="s">
        <v>162</v>
      </c>
      <c r="B60" s="198" t="s">
        <v>163</v>
      </c>
      <c r="C60" s="166">
        <v>-15290</v>
      </c>
      <c r="D60" s="166">
        <v>-5506</v>
      </c>
      <c r="E60" s="166">
        <v>-11281</v>
      </c>
      <c r="F60" s="166">
        <v>-15290</v>
      </c>
      <c r="G60" s="166">
        <v>-11526</v>
      </c>
      <c r="H60" s="166">
        <v>-32161</v>
      </c>
      <c r="I60" s="166">
        <v>-18681</v>
      </c>
      <c r="J60" s="166">
        <v>-30091</v>
      </c>
      <c r="K60" s="166">
        <v>-22760</v>
      </c>
      <c r="L60" s="166">
        <v>-36749</v>
      </c>
      <c r="M60" s="166">
        <v>-23443</v>
      </c>
      <c r="N60" s="166">
        <v>-33639</v>
      </c>
      <c r="O60" s="166">
        <v>-31547</v>
      </c>
      <c r="P60" s="166">
        <v>-33549</v>
      </c>
      <c r="Q60" s="166">
        <v>-36921</v>
      </c>
      <c r="R60" s="166">
        <v>-39478</v>
      </c>
      <c r="S60" s="166">
        <v>-40011</v>
      </c>
      <c r="T60" s="166">
        <v>-16914</v>
      </c>
      <c r="U60" s="166">
        <v>-19846</v>
      </c>
      <c r="V60" s="166">
        <v>-70636</v>
      </c>
      <c r="W60" s="166">
        <v>-30558</v>
      </c>
      <c r="X60" s="166">
        <v>-34305</v>
      </c>
      <c r="Y60" s="166">
        <v>-99861</v>
      </c>
      <c r="Z60" s="166">
        <v>-110246</v>
      </c>
      <c r="AA60" s="166">
        <v>-110833</v>
      </c>
      <c r="AB60" s="166">
        <v>-53989</v>
      </c>
      <c r="AC60" s="166">
        <v>-83255</v>
      </c>
      <c r="AD60" s="166">
        <v>-123042.51000000001</v>
      </c>
      <c r="AE60" s="166">
        <v>-70836</v>
      </c>
      <c r="AF60" s="166">
        <v>-81064</v>
      </c>
      <c r="AG60" s="166">
        <v>-58836</v>
      </c>
      <c r="AH60" s="166">
        <v>-86909</v>
      </c>
      <c r="AI60" s="166">
        <v>-78764.703999999998</v>
      </c>
      <c r="AJ60" s="166">
        <v>-71940.296000000002</v>
      </c>
      <c r="AK60" s="166">
        <v>-67249</v>
      </c>
    </row>
    <row r="62" spans="1:37">
      <c r="A62" s="312" t="s">
        <v>595</v>
      </c>
      <c r="Q62" s="312"/>
      <c r="R62" s="312"/>
      <c r="S62" s="312"/>
      <c r="T62" s="312"/>
      <c r="U62" s="312"/>
      <c r="V62" s="312"/>
      <c r="AF62" s="233"/>
    </row>
    <row r="63" spans="1:37">
      <c r="A63" s="312" t="s">
        <v>594</v>
      </c>
      <c r="Q63" s="312"/>
      <c r="R63" s="312"/>
      <c r="S63" s="312"/>
      <c r="T63" s="312"/>
      <c r="U63" s="312"/>
      <c r="V63" s="312"/>
      <c r="AF63" s="233"/>
    </row>
    <row r="64" spans="1:37">
      <c r="A64" s="312" t="s">
        <v>596</v>
      </c>
      <c r="Q64" s="233"/>
      <c r="R64" s="233"/>
      <c r="S64" s="233"/>
      <c r="T64" s="233"/>
      <c r="U64" s="233"/>
      <c r="V64" s="233"/>
    </row>
    <row r="65" spans="1:22">
      <c r="A65" s="312" t="s">
        <v>599</v>
      </c>
      <c r="Q65" s="233"/>
      <c r="R65" s="233"/>
      <c r="S65" s="233"/>
      <c r="T65" s="233"/>
      <c r="U65" s="233"/>
      <c r="V65" s="233"/>
    </row>
    <row r="66" spans="1:22">
      <c r="A66" s="233" t="s">
        <v>754</v>
      </c>
    </row>
    <row r="67" spans="1:22">
      <c r="A67" s="233" t="s">
        <v>761</v>
      </c>
    </row>
  </sheetData>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6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tabColor rgb="FFB2E0B4"/>
    <pageSetUpPr fitToPage="1"/>
  </sheetPr>
  <dimension ref="A1:AP268"/>
  <sheetViews>
    <sheetView showGridLines="0" zoomScale="85" zoomScaleNormal="85" workbookViewId="0">
      <pane xSplit="2" topLeftCell="C1" activePane="topRight" state="frozen"/>
      <selection activeCell="C1" sqref="C1:C1048576"/>
      <selection pane="topRight" activeCell="C4" sqref="C4"/>
    </sheetView>
  </sheetViews>
  <sheetFormatPr defaultColWidth="10.28515625" defaultRowHeight="14.25" outlineLevelCol="1"/>
  <cols>
    <col min="1" max="1" width="48.85546875" style="2" customWidth="1"/>
    <col min="2" max="2" width="46.42578125" style="2" customWidth="1" outlineLevel="1"/>
    <col min="3" max="28" width="13.42578125" style="2" customWidth="1"/>
    <col min="29" max="35" width="13.42578125" style="2" bestFit="1" customWidth="1"/>
    <col min="36" max="36" width="13.42578125" style="10" bestFit="1" customWidth="1"/>
    <col min="37" max="37" width="13.42578125" style="105" customWidth="1"/>
    <col min="38" max="38" width="13.42578125" style="2" customWidth="1"/>
    <col min="39" max="39" width="10.85546875" style="2" customWidth="1"/>
    <col min="40" max="40" width="1.7109375" style="2" customWidth="1"/>
    <col min="41" max="41" width="13.42578125" style="2" customWidth="1"/>
    <col min="42" max="42" width="10.85546875" style="2" bestFit="1" customWidth="1"/>
    <col min="43" max="16384" width="10.28515625" style="2"/>
  </cols>
  <sheetData>
    <row r="1" spans="1:42" s="1" customFormat="1">
      <c r="A1" s="43" t="s">
        <v>0</v>
      </c>
      <c r="B1" s="43" t="s">
        <v>1</v>
      </c>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05"/>
      <c r="AL1" s="2"/>
      <c r="AM1" s="2"/>
      <c r="AN1" s="2"/>
      <c r="AO1" s="2"/>
      <c r="AP1" s="2"/>
    </row>
    <row r="2" spans="1:42">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row>
    <row r="3" spans="1:42">
      <c r="A3" s="58" t="s">
        <v>164</v>
      </c>
      <c r="B3" s="59" t="s">
        <v>165</v>
      </c>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row>
    <row r="4" spans="1:42" ht="30.2" customHeight="1">
      <c r="A4" s="62" t="s">
        <v>166</v>
      </c>
      <c r="B4" s="62" t="s">
        <v>167</v>
      </c>
      <c r="C4" s="8">
        <v>44834</v>
      </c>
      <c r="D4" s="8">
        <v>44742</v>
      </c>
      <c r="E4" s="8">
        <v>44651</v>
      </c>
      <c r="F4" s="8">
        <v>44561</v>
      </c>
      <c r="G4" s="8">
        <v>44469</v>
      </c>
      <c r="H4" s="8">
        <v>44377</v>
      </c>
      <c r="I4" s="8">
        <v>44286</v>
      </c>
      <c r="J4" s="8">
        <v>44196</v>
      </c>
      <c r="K4" s="8">
        <v>44104</v>
      </c>
      <c r="L4" s="8">
        <v>44012</v>
      </c>
      <c r="M4" s="8">
        <v>43921</v>
      </c>
      <c r="N4" s="8">
        <v>43830</v>
      </c>
      <c r="O4" s="8">
        <v>43738</v>
      </c>
      <c r="P4" s="8">
        <v>43646</v>
      </c>
      <c r="Q4" s="8">
        <v>43555</v>
      </c>
      <c r="R4" s="8">
        <v>43465</v>
      </c>
      <c r="S4" s="8">
        <v>43373</v>
      </c>
      <c r="T4" s="8">
        <v>43281</v>
      </c>
      <c r="U4" s="8" t="s">
        <v>428</v>
      </c>
      <c r="V4" s="8" t="s">
        <v>426</v>
      </c>
      <c r="W4" s="8" t="s">
        <v>422</v>
      </c>
      <c r="X4" s="8" t="s">
        <v>418</v>
      </c>
      <c r="Y4" s="8" t="s">
        <v>416</v>
      </c>
      <c r="Z4" s="8" t="s">
        <v>414</v>
      </c>
      <c r="AA4" s="8" t="s">
        <v>407</v>
      </c>
      <c r="AB4" s="8" t="s">
        <v>397</v>
      </c>
      <c r="AC4" s="8" t="s">
        <v>380</v>
      </c>
      <c r="AD4" s="8" t="s">
        <v>360</v>
      </c>
      <c r="AE4" s="8" t="s">
        <v>349</v>
      </c>
      <c r="AF4" s="8" t="s">
        <v>6</v>
      </c>
      <c r="AG4" s="8" t="s">
        <v>7</v>
      </c>
      <c r="AH4" s="8" t="s">
        <v>8</v>
      </c>
      <c r="AI4" s="8" t="s">
        <v>9</v>
      </c>
      <c r="AJ4" s="8" t="s">
        <v>10</v>
      </c>
      <c r="AK4" s="8" t="s">
        <v>11</v>
      </c>
      <c r="AL4" s="3"/>
    </row>
    <row r="5" spans="1:42">
      <c r="B5" s="261"/>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3"/>
    </row>
    <row r="6" spans="1:42">
      <c r="A6" s="63" t="s">
        <v>168</v>
      </c>
      <c r="B6" s="283" t="s">
        <v>169</v>
      </c>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3"/>
    </row>
    <row r="7" spans="1:42">
      <c r="A7" s="9" t="s">
        <v>170</v>
      </c>
      <c r="B7" s="262" t="s">
        <v>171</v>
      </c>
      <c r="C7" s="24">
        <v>3725276</v>
      </c>
      <c r="D7" s="24">
        <v>4655484</v>
      </c>
      <c r="E7" s="24">
        <v>6968622</v>
      </c>
      <c r="F7" s="24">
        <v>4631477</v>
      </c>
      <c r="G7" s="24">
        <v>3132250</v>
      </c>
      <c r="H7" s="24">
        <v>3141350</v>
      </c>
      <c r="I7" s="24">
        <v>4421561</v>
      </c>
      <c r="J7" s="24">
        <v>3421877</v>
      </c>
      <c r="K7" s="24">
        <v>2923598</v>
      </c>
      <c r="L7" s="24">
        <v>4524539</v>
      </c>
      <c r="M7" s="24">
        <v>3225246</v>
      </c>
      <c r="N7" s="24">
        <v>4658171</v>
      </c>
      <c r="O7" s="24">
        <v>2432745</v>
      </c>
      <c r="P7" s="24">
        <v>2350499</v>
      </c>
      <c r="Q7" s="24">
        <v>2715459</v>
      </c>
      <c r="R7" s="24">
        <v>2897123</v>
      </c>
      <c r="S7" s="24">
        <v>1170138</v>
      </c>
      <c r="T7" s="24">
        <v>914056</v>
      </c>
      <c r="U7" s="24">
        <v>2339735</v>
      </c>
      <c r="V7" s="24">
        <v>998035</v>
      </c>
      <c r="W7" s="24">
        <v>1708096</v>
      </c>
      <c r="X7" s="24">
        <v>2136821</v>
      </c>
      <c r="Y7" s="24">
        <v>2035492</v>
      </c>
      <c r="Z7" s="24">
        <v>1302847</v>
      </c>
      <c r="AA7" s="24">
        <v>2021495</v>
      </c>
      <c r="AB7" s="24">
        <v>2998185</v>
      </c>
      <c r="AC7" s="24">
        <v>1455294</v>
      </c>
      <c r="AD7" s="24">
        <v>2826416</v>
      </c>
      <c r="AE7" s="24">
        <v>2022991</v>
      </c>
      <c r="AF7" s="24">
        <v>2472825</v>
      </c>
      <c r="AG7" s="24">
        <v>1901971</v>
      </c>
      <c r="AH7" s="24">
        <v>1790160</v>
      </c>
      <c r="AI7" s="24">
        <v>1495370</v>
      </c>
      <c r="AJ7" s="24">
        <v>1416197</v>
      </c>
      <c r="AK7" s="24">
        <v>1607994</v>
      </c>
      <c r="AL7" s="3"/>
    </row>
    <row r="8" spans="1:42">
      <c r="A8" s="9" t="s">
        <v>72</v>
      </c>
      <c r="B8" s="262" t="s">
        <v>493</v>
      </c>
      <c r="C8" s="24">
        <v>10199997</v>
      </c>
      <c r="D8" s="24">
        <v>6893371</v>
      </c>
      <c r="E8" s="24">
        <v>2904794</v>
      </c>
      <c r="F8" s="24">
        <v>2615150</v>
      </c>
      <c r="G8" s="24">
        <v>2207890</v>
      </c>
      <c r="H8" s="24">
        <v>2213159</v>
      </c>
      <c r="I8" s="24">
        <v>1103773</v>
      </c>
      <c r="J8" s="24">
        <v>774722</v>
      </c>
      <c r="K8" s="24">
        <v>661527.52047999995</v>
      </c>
      <c r="L8" s="24">
        <v>1834807</v>
      </c>
      <c r="M8" s="24">
        <v>1047004.6970000002</v>
      </c>
      <c r="N8" s="24">
        <v>679308</v>
      </c>
      <c r="O8" s="24">
        <v>867909</v>
      </c>
      <c r="P8" s="24">
        <v>527687</v>
      </c>
      <c r="Q8" s="24">
        <v>916374</v>
      </c>
      <c r="R8" s="24">
        <v>961496</v>
      </c>
      <c r="S8" s="24">
        <v>272634</v>
      </c>
      <c r="T8" s="24">
        <v>386581</v>
      </c>
      <c r="U8" s="24">
        <v>577255</v>
      </c>
      <c r="V8" s="24">
        <v>2603689</v>
      </c>
      <c r="W8" s="24">
        <v>273646</v>
      </c>
      <c r="X8" s="24">
        <v>520270</v>
      </c>
      <c r="Y8" s="24">
        <v>376364</v>
      </c>
      <c r="Z8" s="24">
        <v>1233592</v>
      </c>
      <c r="AA8" s="24">
        <v>281018</v>
      </c>
      <c r="AB8" s="24">
        <v>881471</v>
      </c>
      <c r="AC8" s="24">
        <v>541296</v>
      </c>
      <c r="AD8" s="24">
        <v>495431</v>
      </c>
      <c r="AE8" s="24">
        <v>518141</v>
      </c>
      <c r="AF8" s="24">
        <v>308917</v>
      </c>
      <c r="AG8" s="24">
        <v>186636</v>
      </c>
      <c r="AH8" s="24">
        <v>404724</v>
      </c>
      <c r="AI8" s="24">
        <v>296707</v>
      </c>
      <c r="AJ8" s="24">
        <v>291876</v>
      </c>
      <c r="AK8" s="24">
        <v>109767</v>
      </c>
      <c r="AL8" s="3"/>
    </row>
    <row r="9" spans="1:42" ht="27.75" customHeight="1">
      <c r="A9" s="9" t="s">
        <v>172</v>
      </c>
      <c r="B9" s="262" t="s">
        <v>173</v>
      </c>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v>84578</v>
      </c>
      <c r="AH9" s="24">
        <v>100668</v>
      </c>
      <c r="AI9" s="24">
        <v>353656</v>
      </c>
      <c r="AJ9" s="24">
        <v>61351</v>
      </c>
      <c r="AK9" s="24">
        <v>34508</v>
      </c>
      <c r="AL9" s="3"/>
    </row>
    <row r="10" spans="1:42">
      <c r="A10" s="9" t="s">
        <v>174</v>
      </c>
      <c r="B10" s="262" t="s">
        <v>175</v>
      </c>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v>260</v>
      </c>
      <c r="AG10" s="24">
        <v>183312</v>
      </c>
      <c r="AH10" s="24">
        <v>199404</v>
      </c>
      <c r="AI10" s="24">
        <v>153976</v>
      </c>
      <c r="AJ10" s="24">
        <v>300818</v>
      </c>
      <c r="AK10" s="24">
        <v>171331</v>
      </c>
      <c r="AL10" s="3"/>
    </row>
    <row r="11" spans="1:42">
      <c r="A11" s="9" t="s">
        <v>176</v>
      </c>
      <c r="B11" s="262" t="s">
        <v>177</v>
      </c>
      <c r="C11" s="24">
        <v>4314266</v>
      </c>
      <c r="D11" s="24">
        <v>3570283</v>
      </c>
      <c r="E11" s="24">
        <v>2918243</v>
      </c>
      <c r="F11" s="24">
        <v>1901919</v>
      </c>
      <c r="G11" s="24">
        <v>1394874</v>
      </c>
      <c r="H11" s="24">
        <v>1146686</v>
      </c>
      <c r="I11" s="24">
        <v>1670578</v>
      </c>
      <c r="J11" s="24">
        <v>1531617</v>
      </c>
      <c r="K11" s="24">
        <v>1447087</v>
      </c>
      <c r="L11" s="24">
        <v>1322060</v>
      </c>
      <c r="M11" s="24">
        <v>1601162</v>
      </c>
      <c r="N11" s="24">
        <v>800886</v>
      </c>
      <c r="O11" s="24">
        <v>917845</v>
      </c>
      <c r="P11" s="24">
        <v>729564</v>
      </c>
      <c r="Q11" s="24">
        <v>743071</v>
      </c>
      <c r="R11" s="24">
        <v>715671</v>
      </c>
      <c r="S11" s="24">
        <v>378014</v>
      </c>
      <c r="T11" s="24">
        <v>455563</v>
      </c>
      <c r="U11" s="24">
        <v>429476</v>
      </c>
      <c r="V11" s="24">
        <v>474421</v>
      </c>
      <c r="W11" s="24">
        <v>395696</v>
      </c>
      <c r="X11" s="24">
        <v>394177</v>
      </c>
      <c r="Y11" s="24">
        <v>419433</v>
      </c>
      <c r="Z11" s="24">
        <v>324005</v>
      </c>
      <c r="AA11" s="24">
        <v>323378</v>
      </c>
      <c r="AB11" s="24">
        <v>365705</v>
      </c>
      <c r="AC11" s="24">
        <v>430834</v>
      </c>
      <c r="AD11" s="24">
        <v>368147</v>
      </c>
      <c r="AE11" s="24">
        <v>372814</v>
      </c>
      <c r="AF11" s="24">
        <v>357102</v>
      </c>
      <c r="AG11" s="24">
        <v>340384</v>
      </c>
      <c r="AH11" s="24">
        <v>420152</v>
      </c>
      <c r="AI11" s="24">
        <v>401899</v>
      </c>
      <c r="AJ11" s="24">
        <v>247465</v>
      </c>
      <c r="AK11" s="24">
        <v>302609</v>
      </c>
      <c r="AL11" s="3"/>
    </row>
    <row r="12" spans="1:42" ht="25.5">
      <c r="A12" s="9" t="s">
        <v>522</v>
      </c>
      <c r="B12" s="262" t="s">
        <v>731</v>
      </c>
      <c r="C12" s="24">
        <v>13065</v>
      </c>
      <c r="D12" s="24">
        <v>1983</v>
      </c>
      <c r="E12" s="24">
        <v>7125</v>
      </c>
      <c r="F12" s="24">
        <v>65465</v>
      </c>
      <c r="G12" s="24">
        <v>225082</v>
      </c>
      <c r="H12" s="24">
        <v>313168</v>
      </c>
      <c r="I12" s="24">
        <v>311980</v>
      </c>
      <c r="J12" s="24">
        <v>531793</v>
      </c>
      <c r="K12" s="24">
        <v>578742</v>
      </c>
      <c r="L12" s="24">
        <v>563865</v>
      </c>
      <c r="M12" s="24">
        <v>481474</v>
      </c>
      <c r="N12" s="24">
        <v>228120</v>
      </c>
      <c r="O12" s="24">
        <v>300057</v>
      </c>
      <c r="P12" s="24">
        <v>231929</v>
      </c>
      <c r="Q12" s="24">
        <v>172367</v>
      </c>
      <c r="R12" s="24">
        <v>130405</v>
      </c>
      <c r="S12" s="24">
        <v>39213</v>
      </c>
      <c r="T12" s="24">
        <v>42401</v>
      </c>
      <c r="U12" s="24">
        <v>53459</v>
      </c>
      <c r="V12" s="24">
        <v>32730</v>
      </c>
      <c r="W12" s="24">
        <v>20230</v>
      </c>
      <c r="X12" s="24">
        <v>9682</v>
      </c>
      <c r="Y12" s="24">
        <v>29062</v>
      </c>
      <c r="Z12" s="24">
        <v>18671</v>
      </c>
      <c r="AA12" s="24">
        <v>49063</v>
      </c>
      <c r="AB12" s="24">
        <v>35692</v>
      </c>
      <c r="AC12" s="24">
        <v>26123</v>
      </c>
      <c r="AD12" s="24">
        <v>2711</v>
      </c>
      <c r="AE12" s="24">
        <v>6880</v>
      </c>
      <c r="AF12" s="24">
        <v>6459</v>
      </c>
      <c r="AG12" s="24"/>
      <c r="AH12" s="24"/>
      <c r="AI12" s="24"/>
      <c r="AJ12" s="24"/>
      <c r="AK12" s="24">
        <v>67218</v>
      </c>
      <c r="AL12" s="3"/>
    </row>
    <row r="13" spans="1:42" ht="25.5">
      <c r="A13" s="9" t="s">
        <v>442</v>
      </c>
      <c r="B13" s="262" t="s">
        <v>443</v>
      </c>
      <c r="C13" s="24">
        <v>92086568</v>
      </c>
      <c r="D13" s="24">
        <v>90708889</v>
      </c>
      <c r="E13" s="24">
        <v>88181144</v>
      </c>
      <c r="F13" s="24">
        <v>85080454</v>
      </c>
      <c r="G13" s="24">
        <v>82164097</v>
      </c>
      <c r="H13" s="24">
        <v>78505722</v>
      </c>
      <c r="I13" s="24">
        <v>75407355</v>
      </c>
      <c r="J13" s="24">
        <v>74097269</v>
      </c>
      <c r="K13" s="24">
        <v>73961882</v>
      </c>
      <c r="L13" s="24">
        <v>74339859</v>
      </c>
      <c r="M13" s="24">
        <v>74977955</v>
      </c>
      <c r="N13" s="24">
        <v>71836643</v>
      </c>
      <c r="O13" s="24">
        <v>72196212</v>
      </c>
      <c r="P13" s="24">
        <v>70857188</v>
      </c>
      <c r="Q13" s="24">
        <v>72210895</v>
      </c>
      <c r="R13" s="24">
        <v>70997701</v>
      </c>
      <c r="S13" s="24">
        <v>51671510</v>
      </c>
      <c r="T13" s="24">
        <v>50620652</v>
      </c>
      <c r="U13" s="24">
        <v>49500358</v>
      </c>
      <c r="V13" s="24">
        <v>52967568</v>
      </c>
      <c r="W13" s="24">
        <v>56546787</v>
      </c>
      <c r="X13" s="24">
        <v>56040582</v>
      </c>
      <c r="Y13" s="24">
        <v>55884822</v>
      </c>
      <c r="Z13" s="24">
        <v>55075871</v>
      </c>
      <c r="AA13" s="24">
        <v>54211801</v>
      </c>
      <c r="AB13" s="24">
        <v>53675770</v>
      </c>
      <c r="AC13" s="24">
        <v>52713155</v>
      </c>
      <c r="AD13" s="24">
        <v>52269544</v>
      </c>
      <c r="AE13" s="24">
        <v>50201630</v>
      </c>
      <c r="AF13" s="24">
        <v>49534661</v>
      </c>
      <c r="AG13" s="24">
        <v>29877265</v>
      </c>
      <c r="AH13" s="24">
        <v>29631923</v>
      </c>
      <c r="AI13" s="24">
        <v>29794139</v>
      </c>
      <c r="AJ13" s="24">
        <v>28918697</v>
      </c>
      <c r="AK13" s="24">
        <v>26458387</v>
      </c>
      <c r="AL13" s="187">
        <v>26297916</v>
      </c>
    </row>
    <row r="14" spans="1:42" ht="25.5">
      <c r="A14" s="9" t="s">
        <v>432</v>
      </c>
      <c r="B14" s="262" t="s">
        <v>433</v>
      </c>
      <c r="C14" s="24">
        <v>1024469</v>
      </c>
      <c r="D14" s="24">
        <v>1089886</v>
      </c>
      <c r="E14" s="24">
        <v>1124793</v>
      </c>
      <c r="F14" s="24">
        <v>1219027</v>
      </c>
      <c r="G14" s="24">
        <v>1303134</v>
      </c>
      <c r="H14" s="24">
        <v>1374555</v>
      </c>
      <c r="I14" s="24">
        <v>1449151</v>
      </c>
      <c r="J14" s="24">
        <v>1539848</v>
      </c>
      <c r="K14" s="24">
        <v>1640581</v>
      </c>
      <c r="L14" s="24">
        <v>1714418</v>
      </c>
      <c r="M14" s="24">
        <v>1807680</v>
      </c>
      <c r="N14" s="24">
        <v>1974396</v>
      </c>
      <c r="O14" s="24">
        <v>2069805</v>
      </c>
      <c r="P14" s="24">
        <v>2182483</v>
      </c>
      <c r="Q14" s="24">
        <v>2283645</v>
      </c>
      <c r="R14" s="24">
        <v>2416249</v>
      </c>
      <c r="S14" s="24">
        <v>2555133</v>
      </c>
      <c r="T14" s="24">
        <v>2636772</v>
      </c>
      <c r="U14" s="24">
        <v>2750954</v>
      </c>
      <c r="V14" s="24"/>
      <c r="W14" s="24"/>
      <c r="X14" s="24"/>
      <c r="Y14" s="24"/>
      <c r="Z14" s="24"/>
      <c r="AA14" s="24"/>
      <c r="AB14" s="24"/>
      <c r="AC14" s="24"/>
      <c r="AD14" s="24"/>
      <c r="AE14" s="24"/>
      <c r="AF14" s="24"/>
      <c r="AG14" s="24"/>
      <c r="AH14" s="24"/>
      <c r="AI14" s="24"/>
      <c r="AJ14" s="24"/>
      <c r="AK14" s="24"/>
      <c r="AL14" s="187"/>
    </row>
    <row r="15" spans="1:42">
      <c r="A15" s="9" t="s">
        <v>180</v>
      </c>
      <c r="B15" s="262" t="s">
        <v>444</v>
      </c>
      <c r="C15" s="24"/>
      <c r="D15" s="24"/>
      <c r="E15" s="24"/>
      <c r="F15" s="24"/>
      <c r="G15" s="24"/>
      <c r="H15" s="24"/>
      <c r="I15" s="24"/>
      <c r="J15" s="24"/>
      <c r="K15" s="24"/>
      <c r="L15" s="24"/>
      <c r="M15" s="24"/>
      <c r="N15" s="24"/>
      <c r="O15" s="24"/>
      <c r="P15" s="24"/>
      <c r="Q15" s="24"/>
      <c r="R15" s="24"/>
      <c r="S15" s="24">
        <v>0</v>
      </c>
      <c r="T15" s="24"/>
      <c r="U15" s="24"/>
      <c r="V15" s="24">
        <v>13922540</v>
      </c>
      <c r="W15" s="24">
        <v>11218587</v>
      </c>
      <c r="X15" s="24">
        <v>11098211</v>
      </c>
      <c r="Y15" s="24">
        <v>11018172</v>
      </c>
      <c r="Z15" s="24">
        <v>12497855</v>
      </c>
      <c r="AA15" s="24">
        <v>10464436</v>
      </c>
      <c r="AB15" s="24">
        <v>10011272</v>
      </c>
      <c r="AC15" s="24">
        <v>9484763</v>
      </c>
      <c r="AD15" s="24">
        <v>7845074</v>
      </c>
      <c r="AE15" s="24">
        <v>6962185</v>
      </c>
      <c r="AF15" s="24">
        <v>8432095</v>
      </c>
      <c r="AG15" s="24">
        <v>6267672</v>
      </c>
      <c r="AH15" s="24">
        <v>7084017</v>
      </c>
      <c r="AI15" s="24">
        <v>6893680</v>
      </c>
      <c r="AJ15" s="24">
        <v>6537759</v>
      </c>
      <c r="AK15" s="24">
        <v>6377810</v>
      </c>
    </row>
    <row r="16" spans="1:42" ht="25.5">
      <c r="A16" s="9" t="s">
        <v>445</v>
      </c>
      <c r="B16" s="262" t="s">
        <v>446</v>
      </c>
      <c r="C16" s="24">
        <v>23217809</v>
      </c>
      <c r="D16" s="24">
        <v>23352086</v>
      </c>
      <c r="E16" s="24">
        <v>23369883</v>
      </c>
      <c r="F16" s="24">
        <v>23268041</v>
      </c>
      <c r="G16" s="24">
        <v>23311378</v>
      </c>
      <c r="H16" s="24">
        <v>23407789</v>
      </c>
      <c r="I16" s="24">
        <v>23456816</v>
      </c>
      <c r="J16" s="24">
        <v>23361022</v>
      </c>
      <c r="K16" s="24">
        <v>21832298</v>
      </c>
      <c r="L16" s="24">
        <v>19905356</v>
      </c>
      <c r="M16" s="24">
        <v>18204480</v>
      </c>
      <c r="N16" s="24">
        <v>17916645</v>
      </c>
      <c r="O16" s="24">
        <v>17009661</v>
      </c>
      <c r="P16" s="24">
        <v>15977152</v>
      </c>
      <c r="Q16" s="24">
        <v>16079051</v>
      </c>
      <c r="R16" s="24">
        <v>11939238</v>
      </c>
      <c r="S16" s="24">
        <v>9166178</v>
      </c>
      <c r="T16" s="24">
        <v>9413855</v>
      </c>
      <c r="U16" s="24">
        <v>9478262</v>
      </c>
      <c r="V16" s="24"/>
      <c r="W16" s="24"/>
      <c r="X16" s="24"/>
      <c r="Y16" s="24"/>
      <c r="Z16" s="24"/>
      <c r="AA16" s="24"/>
      <c r="AB16" s="24"/>
      <c r="AC16" s="24"/>
      <c r="AD16" s="24"/>
      <c r="AE16" s="24"/>
      <c r="AF16" s="24"/>
      <c r="AG16" s="24"/>
      <c r="AH16" s="24"/>
      <c r="AI16" s="24"/>
      <c r="AJ16" s="24"/>
      <c r="AK16" s="24"/>
    </row>
    <row r="17" spans="1:38" ht="25.5">
      <c r="A17" s="9" t="s">
        <v>588</v>
      </c>
      <c r="B17" s="262" t="s">
        <v>589</v>
      </c>
      <c r="C17" s="24">
        <v>316129</v>
      </c>
      <c r="D17" s="24">
        <v>309974</v>
      </c>
      <c r="E17" s="24">
        <v>352711</v>
      </c>
      <c r="F17" s="24">
        <v>347309</v>
      </c>
      <c r="G17" s="24">
        <v>324804</v>
      </c>
      <c r="H17" s="24">
        <v>390716</v>
      </c>
      <c r="I17" s="24">
        <v>379637</v>
      </c>
      <c r="J17" s="24">
        <v>371900</v>
      </c>
      <c r="K17" s="24">
        <v>363874.00852999999</v>
      </c>
      <c r="L17" s="24">
        <v>340468</v>
      </c>
      <c r="M17" s="24">
        <v>279141</v>
      </c>
      <c r="N17" s="24">
        <v>241754</v>
      </c>
      <c r="O17" s="24">
        <v>219470</v>
      </c>
      <c r="P17" s="24">
        <v>211283</v>
      </c>
      <c r="Q17" s="24">
        <v>206202</v>
      </c>
      <c r="R17" s="24">
        <v>204421</v>
      </c>
      <c r="S17" s="24">
        <v>139591</v>
      </c>
      <c r="T17" s="24">
        <v>134997</v>
      </c>
      <c r="U17" s="24">
        <v>118562</v>
      </c>
      <c r="V17" s="24"/>
      <c r="W17" s="24"/>
      <c r="X17" s="24"/>
      <c r="Y17" s="24"/>
      <c r="Z17" s="24"/>
      <c r="AA17" s="24"/>
      <c r="AB17" s="24"/>
      <c r="AC17" s="24"/>
      <c r="AD17" s="24"/>
      <c r="AE17" s="24"/>
      <c r="AF17" s="24"/>
      <c r="AG17" s="24"/>
      <c r="AH17" s="24"/>
      <c r="AI17" s="24"/>
      <c r="AJ17" s="24"/>
      <c r="AK17" s="24"/>
    </row>
    <row r="18" spans="1:38" ht="25.5">
      <c r="A18" s="9" t="s">
        <v>590</v>
      </c>
      <c r="B18" s="262" t="s">
        <v>447</v>
      </c>
      <c r="C18" s="24">
        <v>7519927</v>
      </c>
      <c r="D18" s="24">
        <v>7925556</v>
      </c>
      <c r="E18" s="24">
        <v>8522491</v>
      </c>
      <c r="F18" s="24">
        <v>9143353</v>
      </c>
      <c r="G18" s="24">
        <v>9955538</v>
      </c>
      <c r="H18" s="24">
        <v>10084750</v>
      </c>
      <c r="I18" s="24">
        <v>10311427</v>
      </c>
      <c r="J18" s="24">
        <v>10228560</v>
      </c>
      <c r="K18" s="24">
        <v>14707255.5</v>
      </c>
      <c r="L18" s="24">
        <v>10677194</v>
      </c>
      <c r="M18" s="24">
        <v>7093076</v>
      </c>
      <c r="N18" s="24">
        <v>7953358</v>
      </c>
      <c r="O18" s="24">
        <v>8082845</v>
      </c>
      <c r="P18" s="24">
        <v>9917396</v>
      </c>
      <c r="Q18" s="24">
        <v>10194356</v>
      </c>
      <c r="R18" s="24">
        <v>15875339</v>
      </c>
      <c r="S18" s="24">
        <v>4541389</v>
      </c>
      <c r="T18" s="24">
        <v>4768541</v>
      </c>
      <c r="U18" s="24">
        <v>4801476</v>
      </c>
      <c r="V18" s="24"/>
      <c r="W18" s="24"/>
      <c r="X18" s="24"/>
      <c r="Y18" s="24"/>
      <c r="Z18" s="24"/>
      <c r="AA18" s="24"/>
      <c r="AB18" s="24"/>
      <c r="AC18" s="24"/>
      <c r="AD18" s="24"/>
      <c r="AE18" s="24"/>
      <c r="AF18" s="24"/>
      <c r="AG18" s="24"/>
      <c r="AH18" s="24"/>
      <c r="AI18" s="24"/>
      <c r="AJ18" s="24"/>
      <c r="AK18" s="24"/>
    </row>
    <row r="19" spans="1:38">
      <c r="A19" s="9" t="s">
        <v>181</v>
      </c>
      <c r="B19" s="262" t="s">
        <v>182</v>
      </c>
      <c r="C19" s="24"/>
      <c r="D19" s="24"/>
      <c r="E19" s="24"/>
      <c r="F19" s="24"/>
      <c r="G19" s="24"/>
      <c r="H19" s="24"/>
      <c r="I19" s="24"/>
      <c r="J19" s="24"/>
      <c r="K19" s="24">
        <v>56577</v>
      </c>
      <c r="L19" s="24">
        <v>56577</v>
      </c>
      <c r="M19" s="24">
        <v>56577</v>
      </c>
      <c r="N19" s="24">
        <v>56577</v>
      </c>
      <c r="O19" s="24">
        <v>55868</v>
      </c>
      <c r="P19" s="24">
        <v>55868</v>
      </c>
      <c r="Q19" s="24">
        <v>55868</v>
      </c>
      <c r="R19" s="24">
        <v>55868</v>
      </c>
      <c r="S19" s="24">
        <v>54435</v>
      </c>
      <c r="T19" s="24">
        <v>54435</v>
      </c>
      <c r="U19" s="24">
        <v>54435</v>
      </c>
      <c r="V19" s="24">
        <v>54435</v>
      </c>
      <c r="W19" s="24">
        <v>54466</v>
      </c>
      <c r="X19" s="24">
        <v>54466</v>
      </c>
      <c r="Y19" s="24">
        <v>54466</v>
      </c>
      <c r="Z19" s="24">
        <v>54466</v>
      </c>
      <c r="AA19" s="24">
        <v>54487</v>
      </c>
      <c r="AB19" s="24">
        <v>54487</v>
      </c>
      <c r="AC19" s="24">
        <v>54487</v>
      </c>
      <c r="AD19" s="24">
        <v>54627</v>
      </c>
      <c r="AE19" s="24">
        <v>54627</v>
      </c>
      <c r="AF19" s="24">
        <v>54627</v>
      </c>
      <c r="AG19" s="24">
        <v>54627</v>
      </c>
      <c r="AH19" s="24">
        <v>54627</v>
      </c>
      <c r="AI19" s="24">
        <v>62524</v>
      </c>
      <c r="AJ19" s="24">
        <v>62524</v>
      </c>
      <c r="AK19" s="24">
        <v>62524</v>
      </c>
    </row>
    <row r="20" spans="1:38">
      <c r="A20" s="9" t="s">
        <v>183</v>
      </c>
      <c r="B20" s="262" t="s">
        <v>184</v>
      </c>
      <c r="C20" s="24"/>
      <c r="D20" s="24"/>
      <c r="E20" s="24"/>
      <c r="F20" s="24"/>
      <c r="G20" s="24"/>
      <c r="H20" s="24"/>
      <c r="I20" s="24"/>
      <c r="J20" s="24"/>
      <c r="K20" s="24"/>
      <c r="L20" s="24"/>
      <c r="M20" s="24"/>
      <c r="N20" s="24"/>
      <c r="O20" s="24"/>
      <c r="P20" s="24">
        <v>0</v>
      </c>
      <c r="Q20" s="24"/>
      <c r="R20" s="24"/>
      <c r="S20" s="24"/>
      <c r="T20" s="24"/>
      <c r="U20" s="24"/>
      <c r="V20" s="24"/>
      <c r="W20" s="24"/>
      <c r="X20" s="24"/>
      <c r="Y20" s="24"/>
      <c r="Z20" s="24"/>
      <c r="AA20" s="24"/>
      <c r="AB20" s="24"/>
      <c r="AC20" s="24"/>
      <c r="AD20" s="24"/>
      <c r="AE20" s="24"/>
      <c r="AF20" s="24"/>
      <c r="AG20" s="24"/>
      <c r="AH20" s="24"/>
      <c r="AI20" s="24"/>
      <c r="AJ20" s="24">
        <v>37101</v>
      </c>
      <c r="AK20" s="24">
        <v>36259</v>
      </c>
    </row>
    <row r="21" spans="1:38">
      <c r="A21" s="9" t="s">
        <v>185</v>
      </c>
      <c r="B21" s="262" t="s">
        <v>186</v>
      </c>
      <c r="C21" s="24">
        <v>752014</v>
      </c>
      <c r="D21" s="24">
        <v>739728</v>
      </c>
      <c r="E21" s="24">
        <v>704206</v>
      </c>
      <c r="F21" s="24">
        <v>728475</v>
      </c>
      <c r="G21" s="24">
        <v>654274</v>
      </c>
      <c r="H21" s="24">
        <v>649326</v>
      </c>
      <c r="I21" s="24">
        <v>634350</v>
      </c>
      <c r="J21" s="24">
        <v>651608</v>
      </c>
      <c r="K21" s="24">
        <v>552575.12298999995</v>
      </c>
      <c r="L21" s="24">
        <v>525717</v>
      </c>
      <c r="M21" s="24">
        <v>511272</v>
      </c>
      <c r="N21" s="24">
        <v>519945</v>
      </c>
      <c r="O21" s="24">
        <v>490969</v>
      </c>
      <c r="P21" s="24">
        <v>498069</v>
      </c>
      <c r="Q21" s="24">
        <v>506991</v>
      </c>
      <c r="R21" s="24">
        <v>520767</v>
      </c>
      <c r="S21" s="24">
        <v>317698</v>
      </c>
      <c r="T21" s="24">
        <v>306452</v>
      </c>
      <c r="U21" s="24">
        <v>282311</v>
      </c>
      <c r="V21" s="24">
        <v>288340</v>
      </c>
      <c r="W21" s="24">
        <v>260424</v>
      </c>
      <c r="X21" s="24">
        <v>245367</v>
      </c>
      <c r="Y21" s="24">
        <v>237592</v>
      </c>
      <c r="Z21" s="24">
        <v>246552</v>
      </c>
      <c r="AA21" s="24">
        <v>242688</v>
      </c>
      <c r="AB21" s="24">
        <v>236462</v>
      </c>
      <c r="AC21" s="24">
        <v>253192</v>
      </c>
      <c r="AD21" s="24">
        <v>256455</v>
      </c>
      <c r="AE21" s="24">
        <v>261231</v>
      </c>
      <c r="AF21" s="24">
        <v>265983</v>
      </c>
      <c r="AG21" s="24">
        <v>166528</v>
      </c>
      <c r="AH21" s="24">
        <v>165307</v>
      </c>
      <c r="AI21" s="24">
        <v>153402</v>
      </c>
      <c r="AJ21" s="24">
        <v>153405</v>
      </c>
      <c r="AK21" s="24">
        <v>152684</v>
      </c>
    </row>
    <row r="22" spans="1:38">
      <c r="A22" s="9" t="s">
        <v>187</v>
      </c>
      <c r="B22" s="262" t="s">
        <v>148</v>
      </c>
      <c r="C22" s="24">
        <v>1077579</v>
      </c>
      <c r="D22" s="24">
        <v>1124977</v>
      </c>
      <c r="E22" s="24">
        <v>1197390</v>
      </c>
      <c r="F22" s="24">
        <v>1243523</v>
      </c>
      <c r="G22" s="24">
        <v>1285292</v>
      </c>
      <c r="H22" s="24">
        <v>1388746</v>
      </c>
      <c r="I22" s="24">
        <v>1446340</v>
      </c>
      <c r="J22" s="24">
        <v>1479540</v>
      </c>
      <c r="K22" s="24">
        <v>1123992.6592900001</v>
      </c>
      <c r="L22" s="24">
        <v>1149393</v>
      </c>
      <c r="M22" s="24">
        <v>1158184.75</v>
      </c>
      <c r="N22" s="24">
        <v>1226746</v>
      </c>
      <c r="O22" s="24">
        <v>1189700</v>
      </c>
      <c r="P22" s="24">
        <v>1136103</v>
      </c>
      <c r="Q22" s="24">
        <v>1097855</v>
      </c>
      <c r="R22" s="24">
        <v>511275</v>
      </c>
      <c r="S22" s="24">
        <v>465377</v>
      </c>
      <c r="T22" s="24">
        <v>479903</v>
      </c>
      <c r="U22" s="24">
        <v>486575</v>
      </c>
      <c r="V22" s="24">
        <v>500647</v>
      </c>
      <c r="W22" s="24">
        <v>507276</v>
      </c>
      <c r="X22" s="24">
        <v>518260</v>
      </c>
      <c r="Y22" s="24">
        <v>529818</v>
      </c>
      <c r="Z22" s="24">
        <v>546002</v>
      </c>
      <c r="AA22" s="24">
        <v>537341</v>
      </c>
      <c r="AB22" s="24">
        <v>537587</v>
      </c>
      <c r="AC22" s="24">
        <v>531291</v>
      </c>
      <c r="AD22" s="24">
        <v>537201</v>
      </c>
      <c r="AE22" s="24">
        <v>526526</v>
      </c>
      <c r="AF22" s="24">
        <v>490236</v>
      </c>
      <c r="AG22" s="24">
        <v>398895</v>
      </c>
      <c r="AH22" s="24">
        <v>411063</v>
      </c>
      <c r="AI22" s="24">
        <v>415993</v>
      </c>
      <c r="AJ22" s="24">
        <v>427054</v>
      </c>
      <c r="AK22" s="24">
        <v>436637</v>
      </c>
    </row>
    <row r="23" spans="1:38">
      <c r="A23" s="9" t="s">
        <v>188</v>
      </c>
      <c r="B23" s="262" t="s">
        <v>189</v>
      </c>
      <c r="C23" s="24">
        <v>1113115</v>
      </c>
      <c r="D23" s="24">
        <v>1054515</v>
      </c>
      <c r="E23" s="24">
        <v>930713</v>
      </c>
      <c r="F23" s="24">
        <v>876599</v>
      </c>
      <c r="G23" s="24">
        <v>765151</v>
      </c>
      <c r="H23" s="24">
        <v>708203</v>
      </c>
      <c r="I23" s="24">
        <v>699561</v>
      </c>
      <c r="J23" s="24">
        <v>745606</v>
      </c>
      <c r="K23" s="24">
        <v>871098.40100000007</v>
      </c>
      <c r="L23" s="24">
        <v>904821</v>
      </c>
      <c r="M23" s="24">
        <v>943848.28700000001</v>
      </c>
      <c r="N23" s="24">
        <v>976748</v>
      </c>
      <c r="O23" s="24">
        <v>1028678</v>
      </c>
      <c r="P23" s="24">
        <v>989616</v>
      </c>
      <c r="Q23" s="24">
        <v>994738</v>
      </c>
      <c r="R23" s="24">
        <v>1034313</v>
      </c>
      <c r="S23" s="24">
        <v>616346</v>
      </c>
      <c r="T23" s="24">
        <v>612039</v>
      </c>
      <c r="U23" s="24">
        <v>612851</v>
      </c>
      <c r="V23" s="24">
        <v>512045</v>
      </c>
      <c r="W23" s="24">
        <v>518139</v>
      </c>
      <c r="X23" s="24">
        <v>504291</v>
      </c>
      <c r="Y23" s="24">
        <v>499021</v>
      </c>
      <c r="Z23" s="24">
        <v>529824</v>
      </c>
      <c r="AA23" s="24">
        <v>485424</v>
      </c>
      <c r="AB23" s="24">
        <v>459761</v>
      </c>
      <c r="AC23" s="24">
        <v>429207</v>
      </c>
      <c r="AD23" s="24">
        <v>465211</v>
      </c>
      <c r="AE23" s="24">
        <v>415874</v>
      </c>
      <c r="AF23" s="24">
        <v>438027</v>
      </c>
      <c r="AG23" s="24">
        <v>167273</v>
      </c>
      <c r="AH23" s="24">
        <v>173828</v>
      </c>
      <c r="AI23" s="24">
        <v>130656</v>
      </c>
      <c r="AJ23" s="24">
        <v>159639</v>
      </c>
      <c r="AK23" s="24">
        <v>155552</v>
      </c>
    </row>
    <row r="24" spans="1:38">
      <c r="A24" s="9" t="s">
        <v>679</v>
      </c>
      <c r="B24" s="262" t="s">
        <v>190</v>
      </c>
      <c r="C24" s="24">
        <v>10081</v>
      </c>
      <c r="D24" s="24">
        <v>5260</v>
      </c>
      <c r="E24" s="24">
        <v>304</v>
      </c>
      <c r="F24" s="24">
        <v>94</v>
      </c>
      <c r="G24" s="24">
        <v>32335</v>
      </c>
      <c r="H24" s="24">
        <v>41752</v>
      </c>
      <c r="I24" s="24">
        <v>62938</v>
      </c>
      <c r="J24" s="24">
        <v>55087</v>
      </c>
      <c r="K24" s="24">
        <v>42816</v>
      </c>
      <c r="L24" s="24">
        <v>43195</v>
      </c>
      <c r="M24" s="24">
        <v>27139</v>
      </c>
      <c r="N24" s="24">
        <v>0</v>
      </c>
      <c r="O24" s="24">
        <v>0</v>
      </c>
      <c r="P24" s="24">
        <v>0</v>
      </c>
      <c r="Q24" s="24">
        <v>2461</v>
      </c>
      <c r="R24" s="24"/>
      <c r="S24" s="24">
        <v>5303</v>
      </c>
      <c r="T24" s="24">
        <v>15400</v>
      </c>
      <c r="U24" s="24"/>
      <c r="V24" s="24"/>
      <c r="W24" s="24"/>
      <c r="X24" s="24"/>
      <c r="Y24" s="24"/>
      <c r="Z24" s="24"/>
      <c r="AA24" s="24"/>
      <c r="AB24" s="24"/>
      <c r="AC24" s="24">
        <v>10814</v>
      </c>
      <c r="AD24" s="24"/>
      <c r="AE24" s="24"/>
      <c r="AF24" s="24"/>
      <c r="AG24" s="24">
        <v>7890</v>
      </c>
      <c r="AH24" s="24"/>
      <c r="AI24" s="24">
        <v>4606</v>
      </c>
      <c r="AJ24" s="24"/>
      <c r="AK24" s="24">
        <v>6820</v>
      </c>
    </row>
    <row r="25" spans="1:38" ht="15" thickBot="1">
      <c r="A25" s="9" t="s">
        <v>191</v>
      </c>
      <c r="B25" s="262" t="s">
        <v>192</v>
      </c>
      <c r="C25" s="75">
        <v>1016934</v>
      </c>
      <c r="D25" s="75">
        <v>887940</v>
      </c>
      <c r="E25" s="75">
        <v>826723</v>
      </c>
      <c r="F25" s="75">
        <v>656595</v>
      </c>
      <c r="G25" s="75">
        <v>860266</v>
      </c>
      <c r="H25" s="75">
        <v>656849</v>
      </c>
      <c r="I25" s="75">
        <v>739544</v>
      </c>
      <c r="J25" s="75">
        <v>786839</v>
      </c>
      <c r="K25" s="75">
        <v>810344.21002999996</v>
      </c>
      <c r="L25" s="75">
        <v>804878.79999999993</v>
      </c>
      <c r="M25" s="75">
        <v>629701.1394199999</v>
      </c>
      <c r="N25" s="75">
        <v>884845</v>
      </c>
      <c r="O25" s="75">
        <v>693855</v>
      </c>
      <c r="P25" s="75">
        <v>879264</v>
      </c>
      <c r="Q25" s="75">
        <v>665890</v>
      </c>
      <c r="R25" s="75">
        <v>762653</v>
      </c>
      <c r="S25" s="75">
        <v>430924</v>
      </c>
      <c r="T25" s="75">
        <v>514294</v>
      </c>
      <c r="U25" s="75">
        <v>434965</v>
      </c>
      <c r="V25" s="75">
        <v>301041</v>
      </c>
      <c r="W25" s="75">
        <v>396832</v>
      </c>
      <c r="X25" s="75">
        <v>453344</v>
      </c>
      <c r="Y25" s="75">
        <v>514273</v>
      </c>
      <c r="Z25" s="75">
        <v>475314</v>
      </c>
      <c r="AA25" s="75">
        <v>415948</v>
      </c>
      <c r="AB25" s="75">
        <v>460962</v>
      </c>
      <c r="AC25" s="75">
        <v>330145</v>
      </c>
      <c r="AD25" s="75">
        <v>251521</v>
      </c>
      <c r="AE25" s="75">
        <v>393911</v>
      </c>
      <c r="AF25" s="75">
        <v>241051</v>
      </c>
      <c r="AG25" s="75">
        <v>126716</v>
      </c>
      <c r="AH25" s="75">
        <v>60702</v>
      </c>
      <c r="AI25" s="75">
        <v>46418</v>
      </c>
      <c r="AJ25" s="75">
        <v>160651</v>
      </c>
      <c r="AK25" s="75">
        <v>192159</v>
      </c>
    </row>
    <row r="26" spans="1:38" ht="15.75" thickTop="1">
      <c r="A26" s="169" t="s">
        <v>193</v>
      </c>
      <c r="B26" s="284" t="s">
        <v>194</v>
      </c>
      <c r="C26" s="170">
        <v>146387229</v>
      </c>
      <c r="D26" s="170">
        <v>142319932</v>
      </c>
      <c r="E26" s="170">
        <v>138009142</v>
      </c>
      <c r="F26" s="170">
        <v>131777481</v>
      </c>
      <c r="G26" s="170">
        <v>127616365</v>
      </c>
      <c r="H26" s="170">
        <v>124022771</v>
      </c>
      <c r="I26" s="170">
        <v>122095011</v>
      </c>
      <c r="J26" s="170">
        <v>119577288</v>
      </c>
      <c r="K26" s="170">
        <v>121574248.42232001</v>
      </c>
      <c r="L26" s="170">
        <v>118707147.8</v>
      </c>
      <c r="M26" s="170">
        <v>112043941.17042001</v>
      </c>
      <c r="N26" s="170">
        <v>109954142</v>
      </c>
      <c r="O26" s="170">
        <v>107555619</v>
      </c>
      <c r="P26" s="170">
        <v>106544101</v>
      </c>
      <c r="Q26" s="170">
        <v>108845223</v>
      </c>
      <c r="R26" s="170">
        <v>109022519</v>
      </c>
      <c r="S26" s="170">
        <v>71823883</v>
      </c>
      <c r="T26" s="170">
        <v>71355941</v>
      </c>
      <c r="U26" s="170">
        <v>71920674</v>
      </c>
      <c r="V26" s="170">
        <v>72655491</v>
      </c>
      <c r="W26" s="170">
        <v>71900179</v>
      </c>
      <c r="X26" s="170">
        <v>71975471</v>
      </c>
      <c r="Y26" s="170">
        <v>71598515</v>
      </c>
      <c r="Z26" s="170">
        <f>SUM(Z7:Z25)</f>
        <v>72304999</v>
      </c>
      <c r="AA26" s="170">
        <f>SUM(AA7:AA25)</f>
        <v>69087079</v>
      </c>
      <c r="AB26" s="170">
        <f t="shared" ref="AB26:AK26" si="0">SUM(AB7:AB25)</f>
        <v>69717354</v>
      </c>
      <c r="AC26" s="170">
        <f t="shared" si="0"/>
        <v>66260601</v>
      </c>
      <c r="AD26" s="170">
        <f t="shared" si="0"/>
        <v>65372338</v>
      </c>
      <c r="AE26" s="170">
        <f t="shared" si="0"/>
        <v>61736810</v>
      </c>
      <c r="AF26" s="170">
        <f t="shared" si="0"/>
        <v>62602243</v>
      </c>
      <c r="AG26" s="170">
        <f t="shared" si="0"/>
        <v>39763747</v>
      </c>
      <c r="AH26" s="170">
        <f t="shared" si="0"/>
        <v>40496575</v>
      </c>
      <c r="AI26" s="170">
        <f t="shared" si="0"/>
        <v>40203026</v>
      </c>
      <c r="AJ26" s="170">
        <f t="shared" si="0"/>
        <v>38774537</v>
      </c>
      <c r="AK26" s="170">
        <f t="shared" si="0"/>
        <v>36172259</v>
      </c>
      <c r="AL26" s="186">
        <v>35777141</v>
      </c>
    </row>
    <row r="27" spans="1:38">
      <c r="AB27" s="108"/>
      <c r="AC27" s="108"/>
      <c r="AD27" s="108"/>
      <c r="AE27" s="108"/>
      <c r="AF27" s="108"/>
      <c r="AG27" s="108"/>
      <c r="AH27" s="108"/>
      <c r="AI27" s="108"/>
      <c r="AJ27" s="108"/>
      <c r="AK27" s="108"/>
    </row>
    <row r="28" spans="1:38">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row>
    <row r="29" spans="1:38">
      <c r="A29" s="58" t="s">
        <v>164</v>
      </c>
      <c r="B29" s="59" t="s">
        <v>165</v>
      </c>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row>
    <row r="30" spans="1:38" ht="30.2" customHeight="1">
      <c r="A30" s="62" t="s">
        <v>166</v>
      </c>
      <c r="B30" s="62" t="s">
        <v>167</v>
      </c>
      <c r="C30" s="8">
        <v>44834</v>
      </c>
      <c r="D30" s="8">
        <v>44742</v>
      </c>
      <c r="E30" s="8">
        <v>44651</v>
      </c>
      <c r="F30" s="8">
        <v>44561</v>
      </c>
      <c r="G30" s="8">
        <v>44469</v>
      </c>
      <c r="H30" s="8">
        <v>44377</v>
      </c>
      <c r="I30" s="8">
        <v>44286</v>
      </c>
      <c r="J30" s="8">
        <v>44196</v>
      </c>
      <c r="K30" s="8">
        <v>44104</v>
      </c>
      <c r="L30" s="8">
        <v>44012</v>
      </c>
      <c r="M30" s="8">
        <v>43921</v>
      </c>
      <c r="N30" s="8">
        <v>43830</v>
      </c>
      <c r="O30" s="8">
        <v>43738</v>
      </c>
      <c r="P30" s="8">
        <v>43646</v>
      </c>
      <c r="Q30" s="8">
        <v>43555</v>
      </c>
      <c r="R30" s="8">
        <v>43465</v>
      </c>
      <c r="S30" s="8">
        <v>43373</v>
      </c>
      <c r="T30" s="8">
        <v>43281</v>
      </c>
      <c r="U30" s="8" t="s">
        <v>428</v>
      </c>
      <c r="V30" s="8" t="s">
        <v>426</v>
      </c>
      <c r="W30" s="149" t="s">
        <v>422</v>
      </c>
      <c r="X30" s="149" t="s">
        <v>418</v>
      </c>
      <c r="Y30" s="149" t="s">
        <v>416</v>
      </c>
      <c r="Z30" s="149" t="s">
        <v>414</v>
      </c>
      <c r="AA30" s="149" t="s">
        <v>407</v>
      </c>
      <c r="AB30" s="149" t="s">
        <v>397</v>
      </c>
      <c r="AC30" s="149" t="s">
        <v>380</v>
      </c>
      <c r="AD30" s="149" t="s">
        <v>360</v>
      </c>
      <c r="AE30" s="149" t="s">
        <v>349</v>
      </c>
      <c r="AF30" s="149" t="s">
        <v>6</v>
      </c>
      <c r="AG30" s="149" t="s">
        <v>7</v>
      </c>
      <c r="AH30" s="149" t="s">
        <v>8</v>
      </c>
      <c r="AI30" s="149" t="s">
        <v>9</v>
      </c>
      <c r="AJ30" s="149" t="s">
        <v>10</v>
      </c>
      <c r="AK30" s="149" t="s">
        <v>11</v>
      </c>
    </row>
    <row r="31" spans="1:38">
      <c r="A31" s="63" t="s">
        <v>195</v>
      </c>
      <c r="B31" s="283" t="s">
        <v>196</v>
      </c>
      <c r="C31" s="24"/>
      <c r="D31" s="24"/>
      <c r="E31" s="24"/>
      <c r="F31" s="24"/>
      <c r="G31" s="24"/>
      <c r="H31" s="24"/>
      <c r="I31" s="24"/>
      <c r="J31" s="24"/>
      <c r="K31" s="24"/>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row>
    <row r="32" spans="1:38">
      <c r="A32" s="9" t="s">
        <v>597</v>
      </c>
      <c r="B32" s="262" t="s">
        <v>598</v>
      </c>
      <c r="C32" s="24"/>
      <c r="D32" s="24"/>
      <c r="E32" s="24"/>
      <c r="F32" s="24"/>
      <c r="G32" s="24">
        <v>105570</v>
      </c>
      <c r="H32" s="24"/>
      <c r="I32" s="24"/>
      <c r="J32" s="24">
        <v>84675</v>
      </c>
      <c r="K32" s="24">
        <v>106994</v>
      </c>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row>
    <row r="33" spans="1:37">
      <c r="A33" s="9" t="s">
        <v>593</v>
      </c>
      <c r="B33" s="262" t="s">
        <v>592</v>
      </c>
      <c r="C33" s="24">
        <v>6410975</v>
      </c>
      <c r="D33" s="24">
        <v>7474093</v>
      </c>
      <c r="E33" s="24">
        <v>6157483</v>
      </c>
      <c r="F33" s="24">
        <v>8012244</v>
      </c>
      <c r="G33" s="24">
        <v>5403854</v>
      </c>
      <c r="H33" s="24">
        <v>5779760</v>
      </c>
      <c r="I33" s="24">
        <v>4910453.2</v>
      </c>
      <c r="J33" s="24">
        <v>6824894</v>
      </c>
      <c r="K33" s="24">
        <v>6625207.6401300002</v>
      </c>
      <c r="L33" s="24">
        <v>4891630</v>
      </c>
      <c r="M33" s="24">
        <v>4910888</v>
      </c>
      <c r="N33" s="24">
        <v>4485264</v>
      </c>
      <c r="O33" s="24">
        <v>4727260</v>
      </c>
      <c r="P33" s="24">
        <v>4803636</v>
      </c>
      <c r="Q33" s="24">
        <v>4371236</v>
      </c>
      <c r="R33" s="24">
        <v>3976469</v>
      </c>
      <c r="S33" s="24">
        <v>5162377</v>
      </c>
      <c r="T33" s="24">
        <v>4550137</v>
      </c>
      <c r="U33" s="24">
        <v>5053224</v>
      </c>
      <c r="V33" s="24">
        <v>3891235</v>
      </c>
      <c r="W33" s="24">
        <v>6607230</v>
      </c>
      <c r="X33" s="24">
        <v>6890764</v>
      </c>
      <c r="Y33" s="24">
        <v>5880408</v>
      </c>
      <c r="Z33" s="24">
        <v>7308814</v>
      </c>
      <c r="AA33" s="24">
        <v>6517608</v>
      </c>
      <c r="AB33" s="24">
        <v>8014535</v>
      </c>
      <c r="AC33" s="24">
        <v>8553069</v>
      </c>
      <c r="AD33" s="24">
        <v>9876892</v>
      </c>
      <c r="AE33" s="24">
        <v>8650762</v>
      </c>
      <c r="AF33" s="24">
        <v>9528844</v>
      </c>
      <c r="AG33" s="24">
        <v>1471085</v>
      </c>
      <c r="AH33" s="24">
        <v>1546739</v>
      </c>
      <c r="AI33" s="24">
        <v>2574958</v>
      </c>
      <c r="AJ33" s="24">
        <v>4282635</v>
      </c>
      <c r="AK33" s="24">
        <v>3207120</v>
      </c>
    </row>
    <row r="34" spans="1:37" ht="25.5">
      <c r="A34" s="9" t="s">
        <v>425</v>
      </c>
      <c r="B34" s="285" t="s">
        <v>100</v>
      </c>
      <c r="C34" s="24"/>
      <c r="D34" s="24"/>
      <c r="E34" s="24"/>
      <c r="F34" s="24"/>
      <c r="G34" s="24"/>
      <c r="H34" s="24"/>
      <c r="I34" s="24"/>
      <c r="J34" s="24"/>
      <c r="K34" s="24"/>
      <c r="L34" s="24"/>
      <c r="M34" s="24"/>
      <c r="N34" s="24"/>
      <c r="O34" s="24"/>
      <c r="P34" s="24"/>
      <c r="Q34" s="24"/>
      <c r="R34" s="24"/>
      <c r="S34" s="24">
        <v>800580</v>
      </c>
      <c r="T34" s="24"/>
      <c r="U34" s="24"/>
      <c r="V34" s="24"/>
      <c r="W34" s="24"/>
      <c r="X34" s="24"/>
      <c r="Y34" s="24"/>
      <c r="Z34" s="24"/>
      <c r="AA34" s="24"/>
      <c r="AB34" s="24"/>
      <c r="AC34" s="24"/>
      <c r="AD34" s="24"/>
      <c r="AE34" s="24"/>
      <c r="AF34" s="24"/>
      <c r="AG34" s="24">
        <v>111734</v>
      </c>
      <c r="AH34" s="24">
        <v>45364</v>
      </c>
      <c r="AI34" s="24">
        <v>145412</v>
      </c>
      <c r="AJ34" s="24">
        <v>159148</v>
      </c>
      <c r="AK34" s="24">
        <v>261837</v>
      </c>
    </row>
    <row r="35" spans="1:37" ht="25.5">
      <c r="A35" s="22" t="s">
        <v>522</v>
      </c>
      <c r="B35" s="262" t="s">
        <v>723</v>
      </c>
      <c r="C35" s="24">
        <v>-203842</v>
      </c>
      <c r="D35" s="24">
        <v>227951</v>
      </c>
      <c r="E35" s="24">
        <v>116321</v>
      </c>
      <c r="F35" s="24">
        <v>44107</v>
      </c>
      <c r="G35" s="24">
        <v>161918</v>
      </c>
      <c r="H35" s="24">
        <v>277325</v>
      </c>
      <c r="I35" s="24">
        <v>319557</v>
      </c>
      <c r="J35" s="24">
        <v>542719</v>
      </c>
      <c r="K35" s="24">
        <v>585208</v>
      </c>
      <c r="L35" s="24">
        <v>597961</v>
      </c>
      <c r="M35" s="24">
        <v>535006</v>
      </c>
      <c r="N35" s="24">
        <v>224218</v>
      </c>
      <c r="O35" s="24">
        <v>276030</v>
      </c>
      <c r="P35" s="24">
        <v>205551</v>
      </c>
      <c r="Q35" s="24">
        <v>175283</v>
      </c>
      <c r="R35" s="24">
        <v>123600</v>
      </c>
      <c r="S35" s="24">
        <v>4664</v>
      </c>
      <c r="T35" s="24">
        <v>7948</v>
      </c>
      <c r="U35" s="24">
        <v>21668</v>
      </c>
      <c r="V35" s="24">
        <v>-2992</v>
      </c>
      <c r="W35" s="24">
        <v>-9895</v>
      </c>
      <c r="X35" s="24">
        <v>-2455</v>
      </c>
      <c r="Y35" s="24">
        <v>1783</v>
      </c>
      <c r="Z35" s="24">
        <v>-4080</v>
      </c>
      <c r="AA35" s="24">
        <v>8585</v>
      </c>
      <c r="AB35" s="24">
        <v>13748</v>
      </c>
      <c r="AC35" s="24">
        <v>13676</v>
      </c>
      <c r="AD35" s="24">
        <v>1605</v>
      </c>
      <c r="AE35" s="24">
        <v>5293</v>
      </c>
      <c r="AF35" s="24">
        <v>5442</v>
      </c>
      <c r="AG35" s="24"/>
      <c r="AH35" s="24"/>
      <c r="AI35" s="24"/>
      <c r="AJ35" s="24"/>
      <c r="AK35" s="24"/>
    </row>
    <row r="36" spans="1:37">
      <c r="A36" s="66" t="s">
        <v>198</v>
      </c>
      <c r="B36" s="285" t="s">
        <v>199</v>
      </c>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v>18074</v>
      </c>
      <c r="AJ36" s="24">
        <v>53083</v>
      </c>
      <c r="AK36" s="24">
        <v>28513</v>
      </c>
    </row>
    <row r="37" spans="1:37">
      <c r="A37" s="9" t="s">
        <v>200</v>
      </c>
      <c r="B37" s="262" t="s">
        <v>177</v>
      </c>
      <c r="C37" s="24">
        <v>4436575</v>
      </c>
      <c r="D37" s="24">
        <v>3486584</v>
      </c>
      <c r="E37" s="24">
        <v>2834050</v>
      </c>
      <c r="F37" s="24">
        <v>1918032</v>
      </c>
      <c r="G37" s="24">
        <v>1246824</v>
      </c>
      <c r="H37" s="24">
        <v>1026498</v>
      </c>
      <c r="I37" s="24">
        <v>1404643</v>
      </c>
      <c r="J37" s="24">
        <v>1521148</v>
      </c>
      <c r="K37" s="24">
        <v>1344080</v>
      </c>
      <c r="L37" s="24">
        <v>1333735</v>
      </c>
      <c r="M37" s="24">
        <v>1549344</v>
      </c>
      <c r="N37" s="24">
        <v>815637</v>
      </c>
      <c r="O37" s="24">
        <v>940532</v>
      </c>
      <c r="P37" s="24">
        <v>800950</v>
      </c>
      <c r="Q37" s="24">
        <v>789219</v>
      </c>
      <c r="R37" s="24">
        <v>783818</v>
      </c>
      <c r="S37" s="24">
        <v>375858</v>
      </c>
      <c r="T37" s="24">
        <v>432470</v>
      </c>
      <c r="U37" s="24">
        <v>401096</v>
      </c>
      <c r="V37" s="24">
        <v>427710</v>
      </c>
      <c r="W37" s="24">
        <v>309422</v>
      </c>
      <c r="X37" s="24">
        <v>394994</v>
      </c>
      <c r="Y37" s="24">
        <v>345337</v>
      </c>
      <c r="Z37" s="24">
        <v>271757</v>
      </c>
      <c r="AA37" s="24">
        <v>291901</v>
      </c>
      <c r="AB37" s="24">
        <v>358133</v>
      </c>
      <c r="AC37" s="24">
        <v>397890</v>
      </c>
      <c r="AD37" s="24">
        <v>351539</v>
      </c>
      <c r="AE37" s="24">
        <v>347710</v>
      </c>
      <c r="AF37" s="24">
        <v>357215</v>
      </c>
      <c r="AG37" s="24">
        <v>321792</v>
      </c>
      <c r="AH37" s="24">
        <v>448908</v>
      </c>
      <c r="AI37" s="24">
        <v>389967</v>
      </c>
      <c r="AJ37" s="24">
        <v>293503</v>
      </c>
      <c r="AK37" s="24">
        <v>320866</v>
      </c>
    </row>
    <row r="38" spans="1:37">
      <c r="A38" s="9" t="s">
        <v>201</v>
      </c>
      <c r="B38" s="262" t="s">
        <v>202</v>
      </c>
      <c r="C38" s="24">
        <v>114679839</v>
      </c>
      <c r="D38" s="24">
        <v>109413772</v>
      </c>
      <c r="E38" s="24">
        <v>107533667</v>
      </c>
      <c r="F38" s="24">
        <v>101092941</v>
      </c>
      <c r="G38" s="24">
        <v>99035855</v>
      </c>
      <c r="H38" s="24">
        <v>95971665</v>
      </c>
      <c r="I38" s="24">
        <v>94687974</v>
      </c>
      <c r="J38" s="24">
        <v>90051004</v>
      </c>
      <c r="K38" s="24">
        <v>94880015</v>
      </c>
      <c r="L38" s="24">
        <v>93742118</v>
      </c>
      <c r="M38" s="24">
        <v>86927106</v>
      </c>
      <c r="N38" s="24">
        <v>86134984</v>
      </c>
      <c r="O38" s="24">
        <v>83348683</v>
      </c>
      <c r="P38" s="24">
        <v>82641868</v>
      </c>
      <c r="Q38" s="24">
        <v>85922946</v>
      </c>
      <c r="R38" s="24">
        <v>87191708</v>
      </c>
      <c r="S38" s="24">
        <v>53063346</v>
      </c>
      <c r="T38" s="24">
        <v>54012858</v>
      </c>
      <c r="U38" s="24">
        <v>55116570</v>
      </c>
      <c r="V38" s="24">
        <v>56328897</v>
      </c>
      <c r="W38" s="24">
        <v>55285977</v>
      </c>
      <c r="X38" s="24">
        <v>55064772</v>
      </c>
      <c r="Y38" s="24">
        <v>55894690</v>
      </c>
      <c r="Z38" s="24">
        <v>55155014</v>
      </c>
      <c r="AA38" s="24">
        <v>52902388</v>
      </c>
      <c r="AB38" s="24">
        <v>51852581</v>
      </c>
      <c r="AC38" s="24">
        <v>47857311</v>
      </c>
      <c r="AD38" s="24">
        <v>46527391</v>
      </c>
      <c r="AE38" s="24">
        <v>44156915</v>
      </c>
      <c r="AF38" s="24">
        <v>44176712</v>
      </c>
      <c r="AG38" s="24">
        <v>32374716</v>
      </c>
      <c r="AH38" s="24">
        <v>32804444</v>
      </c>
      <c r="AI38" s="24">
        <v>31331127</v>
      </c>
      <c r="AJ38" s="24">
        <v>28252639</v>
      </c>
      <c r="AK38" s="24">
        <v>27140819</v>
      </c>
    </row>
    <row r="39" spans="1:37" ht="25.5">
      <c r="A39" s="9" t="s">
        <v>95</v>
      </c>
      <c r="B39" s="262" t="s">
        <v>96</v>
      </c>
      <c r="C39" s="24">
        <v>435961</v>
      </c>
      <c r="D39" s="24">
        <v>516076</v>
      </c>
      <c r="E39" s="24">
        <v>611957</v>
      </c>
      <c r="F39" s="24">
        <v>722628</v>
      </c>
      <c r="G39" s="24">
        <v>847060</v>
      </c>
      <c r="H39" s="24">
        <v>986656</v>
      </c>
      <c r="I39" s="24">
        <v>1148518</v>
      </c>
      <c r="J39" s="24">
        <v>1318380</v>
      </c>
      <c r="K39" s="24">
        <v>1504164</v>
      </c>
      <c r="L39" s="24">
        <v>1704302</v>
      </c>
      <c r="M39" s="24">
        <v>1919545</v>
      </c>
      <c r="N39" s="24">
        <v>2179052</v>
      </c>
      <c r="O39" s="24">
        <v>2179424</v>
      </c>
      <c r="P39" s="24">
        <v>2179424</v>
      </c>
      <c r="Q39" s="24">
        <v>2179610</v>
      </c>
      <c r="R39" s="24">
        <v>2179424</v>
      </c>
      <c r="S39" s="24">
        <v>2181744</v>
      </c>
      <c r="T39" s="24">
        <v>2181744</v>
      </c>
      <c r="U39" s="24">
        <v>2181931</v>
      </c>
      <c r="V39" s="24">
        <v>2471966</v>
      </c>
      <c r="W39" s="24">
        <v>386516</v>
      </c>
      <c r="X39" s="24">
        <v>387914</v>
      </c>
      <c r="Y39" s="24">
        <v>394153</v>
      </c>
      <c r="Z39" s="24">
        <v>398059</v>
      </c>
      <c r="AA39" s="24">
        <v>396577</v>
      </c>
      <c r="AB39" s="24">
        <v>397816</v>
      </c>
      <c r="AC39" s="24">
        <v>434948</v>
      </c>
      <c r="AD39" s="24">
        <v>469083</v>
      </c>
      <c r="AE39" s="24">
        <v>467686</v>
      </c>
      <c r="AF39" s="24">
        <v>469276</v>
      </c>
      <c r="AG39" s="24">
        <v>477882</v>
      </c>
      <c r="AH39" s="24">
        <v>762311</v>
      </c>
      <c r="AI39" s="24">
        <v>803779</v>
      </c>
      <c r="AJ39" s="24">
        <v>807583</v>
      </c>
      <c r="AK39" s="24">
        <v>824879</v>
      </c>
    </row>
    <row r="40" spans="1:37">
      <c r="A40" s="9" t="s">
        <v>203</v>
      </c>
      <c r="B40" s="262" t="s">
        <v>204</v>
      </c>
      <c r="C40" s="24">
        <v>4496847</v>
      </c>
      <c r="D40" s="24">
        <v>4397875</v>
      </c>
      <c r="E40" s="24">
        <v>4361591</v>
      </c>
      <c r="F40" s="24">
        <v>4334572</v>
      </c>
      <c r="G40" s="24">
        <v>4312595</v>
      </c>
      <c r="H40" s="24">
        <v>4266376</v>
      </c>
      <c r="I40" s="24">
        <v>4308602</v>
      </c>
      <c r="J40" s="24">
        <v>4306539</v>
      </c>
      <c r="K40" s="24">
        <v>1975455</v>
      </c>
      <c r="L40" s="24">
        <v>1962317</v>
      </c>
      <c r="M40" s="24">
        <v>1998570</v>
      </c>
      <c r="N40" s="24">
        <v>1882064</v>
      </c>
      <c r="O40" s="24">
        <v>1920534</v>
      </c>
      <c r="P40" s="24">
        <v>1867972</v>
      </c>
      <c r="Q40" s="24">
        <v>1879367</v>
      </c>
      <c r="R40" s="24">
        <v>1875769</v>
      </c>
      <c r="S40" s="24">
        <v>1689887</v>
      </c>
      <c r="T40" s="24">
        <v>1706237</v>
      </c>
      <c r="U40" s="24">
        <v>1652130</v>
      </c>
      <c r="V40" s="24">
        <v>1645102</v>
      </c>
      <c r="W40" s="24">
        <v>1695470</v>
      </c>
      <c r="X40" s="24">
        <v>1698941</v>
      </c>
      <c r="Y40" s="24">
        <v>1708282</v>
      </c>
      <c r="Z40" s="24">
        <v>1768458</v>
      </c>
      <c r="AA40" s="24">
        <v>1470248</v>
      </c>
      <c r="AB40" s="24">
        <v>1496873</v>
      </c>
      <c r="AC40" s="24">
        <v>1456494</v>
      </c>
      <c r="AD40" s="24">
        <v>847568</v>
      </c>
      <c r="AE40" s="24">
        <v>836112</v>
      </c>
      <c r="AF40" s="24">
        <v>859333</v>
      </c>
      <c r="AG40" s="24">
        <v>352185</v>
      </c>
      <c r="AH40" s="24">
        <v>320951</v>
      </c>
      <c r="AI40" s="24">
        <v>311648</v>
      </c>
      <c r="AJ40" s="24">
        <v>308674</v>
      </c>
      <c r="AK40" s="24">
        <v>309805</v>
      </c>
    </row>
    <row r="41" spans="1:37">
      <c r="A41" s="9" t="s">
        <v>539</v>
      </c>
      <c r="B41" s="262" t="s">
        <v>540</v>
      </c>
      <c r="C41" s="24">
        <v>767577</v>
      </c>
      <c r="D41" s="24">
        <v>791094</v>
      </c>
      <c r="E41" s="24">
        <v>841227</v>
      </c>
      <c r="F41" s="24">
        <v>860004</v>
      </c>
      <c r="G41" s="24">
        <v>902843</v>
      </c>
      <c r="H41" s="24">
        <v>942856</v>
      </c>
      <c r="I41" s="24">
        <v>978393</v>
      </c>
      <c r="J41" s="24">
        <v>968749</v>
      </c>
      <c r="K41" s="24">
        <v>629322.76789000002</v>
      </c>
      <c r="L41" s="24">
        <v>637185</v>
      </c>
      <c r="M41" s="24">
        <v>638211</v>
      </c>
      <c r="N41" s="24">
        <v>602192</v>
      </c>
      <c r="O41" s="24">
        <v>616475</v>
      </c>
      <c r="P41" s="24">
        <v>599594</v>
      </c>
      <c r="Q41" s="24">
        <v>593097</v>
      </c>
      <c r="R41" s="24"/>
      <c r="S41" s="24"/>
      <c r="T41" s="24"/>
      <c r="U41" s="24"/>
      <c r="V41" s="24"/>
      <c r="W41" s="24"/>
      <c r="X41" s="24"/>
      <c r="Y41" s="24"/>
      <c r="Z41" s="24"/>
      <c r="AA41" s="24"/>
      <c r="AB41" s="24"/>
      <c r="AC41" s="24"/>
      <c r="AD41" s="24"/>
      <c r="AE41" s="24"/>
      <c r="AF41" s="24"/>
      <c r="AG41" s="24"/>
      <c r="AH41" s="24"/>
      <c r="AI41" s="24"/>
      <c r="AJ41" s="24"/>
      <c r="AK41" s="24"/>
    </row>
    <row r="42" spans="1:37">
      <c r="A42" s="9" t="s">
        <v>205</v>
      </c>
      <c r="B42" s="262" t="s">
        <v>206</v>
      </c>
      <c r="C42" s="24">
        <v>2264598</v>
      </c>
      <c r="D42" s="24">
        <v>2782015</v>
      </c>
      <c r="E42" s="24">
        <v>2342681</v>
      </c>
      <c r="F42" s="24">
        <v>1556289</v>
      </c>
      <c r="G42" s="24">
        <v>2221936</v>
      </c>
      <c r="H42" s="24">
        <v>1693593</v>
      </c>
      <c r="I42" s="24">
        <v>1527922</v>
      </c>
      <c r="J42" s="24">
        <v>1269243.07669</v>
      </c>
      <c r="K42" s="24">
        <v>1500464.9442100001</v>
      </c>
      <c r="L42" s="24">
        <v>1715669</v>
      </c>
      <c r="M42" s="24">
        <v>1762630.7774200002</v>
      </c>
      <c r="N42" s="24">
        <v>1893414</v>
      </c>
      <c r="O42" s="24">
        <v>1980340</v>
      </c>
      <c r="P42" s="24">
        <v>2095921</v>
      </c>
      <c r="Q42" s="24">
        <v>1818286</v>
      </c>
      <c r="R42" s="24">
        <v>1711641</v>
      </c>
      <c r="S42" s="24">
        <v>1047004</v>
      </c>
      <c r="T42" s="24">
        <v>1908356</v>
      </c>
      <c r="U42" s="24">
        <v>941151</v>
      </c>
      <c r="V42" s="24">
        <v>1131555</v>
      </c>
      <c r="W42" s="24">
        <v>952263</v>
      </c>
      <c r="X42" s="24">
        <v>1006120</v>
      </c>
      <c r="Y42" s="24">
        <v>984672</v>
      </c>
      <c r="Z42" s="24">
        <v>1122780</v>
      </c>
      <c r="AA42" s="24">
        <v>1006473</v>
      </c>
      <c r="AB42" s="24">
        <v>1083466</v>
      </c>
      <c r="AC42" s="24">
        <v>1023685</v>
      </c>
      <c r="AD42" s="24">
        <v>816984</v>
      </c>
      <c r="AE42" s="24">
        <v>872101</v>
      </c>
      <c r="AF42" s="24">
        <v>832664</v>
      </c>
      <c r="AG42" s="24">
        <v>407006</v>
      </c>
      <c r="AH42" s="24">
        <v>325751</v>
      </c>
      <c r="AI42" s="24">
        <v>382438</v>
      </c>
      <c r="AJ42" s="24">
        <v>494559</v>
      </c>
      <c r="AK42" s="24">
        <v>453453</v>
      </c>
    </row>
    <row r="43" spans="1:37" ht="15.6" customHeight="1">
      <c r="A43" s="9" t="s">
        <v>387</v>
      </c>
      <c r="B43" s="262" t="s">
        <v>724</v>
      </c>
      <c r="C43" s="24">
        <v>221201</v>
      </c>
      <c r="D43" s="24">
        <v>214620</v>
      </c>
      <c r="E43" s="24">
        <v>243642</v>
      </c>
      <c r="F43" s="24">
        <v>175681</v>
      </c>
      <c r="G43" s="24">
        <v>99758</v>
      </c>
      <c r="H43" s="24">
        <v>20042</v>
      </c>
      <c r="I43" s="24"/>
      <c r="J43" s="24"/>
      <c r="K43" s="24">
        <v>53713.883000000002</v>
      </c>
      <c r="L43" s="24">
        <v>31192</v>
      </c>
      <c r="M43" s="24">
        <v>4463</v>
      </c>
      <c r="N43" s="24">
        <v>38338</v>
      </c>
      <c r="O43" s="24">
        <v>65837</v>
      </c>
      <c r="P43" s="24">
        <v>20303</v>
      </c>
      <c r="Q43" s="24">
        <v>5380</v>
      </c>
      <c r="R43" s="24">
        <v>174589</v>
      </c>
      <c r="S43" s="24">
        <v>28496</v>
      </c>
      <c r="T43" s="24">
        <v>18018</v>
      </c>
      <c r="U43" s="24">
        <v>93620</v>
      </c>
      <c r="V43" s="24">
        <v>117699</v>
      </c>
      <c r="W43" s="24">
        <v>104171</v>
      </c>
      <c r="X43" s="24">
        <v>59276</v>
      </c>
      <c r="Y43" s="24">
        <v>8147</v>
      </c>
      <c r="Z43" s="24">
        <v>8313</v>
      </c>
      <c r="AA43" s="24">
        <v>22372</v>
      </c>
      <c r="AB43" s="24">
        <v>4010</v>
      </c>
      <c r="AC43" s="24">
        <v>1299</v>
      </c>
      <c r="AD43" s="24">
        <v>40716</v>
      </c>
      <c r="AE43" s="24">
        <v>31664</v>
      </c>
      <c r="AF43" s="24">
        <v>38155</v>
      </c>
      <c r="AG43" s="24"/>
      <c r="AH43" s="24">
        <v>9639</v>
      </c>
      <c r="AI43" s="24"/>
      <c r="AJ43" s="24">
        <v>1265</v>
      </c>
      <c r="AK43" s="24"/>
    </row>
    <row r="44" spans="1:37">
      <c r="A44" s="9" t="s">
        <v>207</v>
      </c>
      <c r="B44" s="262" t="s">
        <v>208</v>
      </c>
      <c r="C44" s="24"/>
      <c r="D44" s="24"/>
      <c r="E44" s="24"/>
      <c r="F44" s="24"/>
      <c r="G44" s="24"/>
      <c r="H44" s="24"/>
      <c r="I44" s="24"/>
      <c r="J44" s="24"/>
      <c r="K44" s="24">
        <v>8410</v>
      </c>
      <c r="L44" s="24">
        <v>8410</v>
      </c>
      <c r="M44" s="24">
        <v>8410</v>
      </c>
      <c r="N44" s="24">
        <v>8535</v>
      </c>
      <c r="O44" s="24">
        <v>8274</v>
      </c>
      <c r="P44" s="24">
        <v>8274</v>
      </c>
      <c r="Q44" s="24">
        <v>8275</v>
      </c>
      <c r="R44" s="24">
        <v>8276</v>
      </c>
      <c r="S44" s="24">
        <v>8025</v>
      </c>
      <c r="T44" s="24">
        <v>8026</v>
      </c>
      <c r="U44" s="24">
        <v>8003</v>
      </c>
      <c r="V44" s="24">
        <v>8003</v>
      </c>
      <c r="W44" s="24">
        <v>8022</v>
      </c>
      <c r="X44" s="24">
        <v>8064</v>
      </c>
      <c r="Y44" s="24">
        <v>8063</v>
      </c>
      <c r="Z44" s="24">
        <v>8022</v>
      </c>
      <c r="AA44" s="24">
        <v>8025</v>
      </c>
      <c r="AB44" s="24">
        <v>8026</v>
      </c>
      <c r="AC44" s="24">
        <v>8026</v>
      </c>
      <c r="AD44" s="24">
        <v>8052</v>
      </c>
      <c r="AE44" s="24">
        <v>8068</v>
      </c>
      <c r="AF44" s="24">
        <v>8052</v>
      </c>
      <c r="AG44" s="24">
        <v>8052</v>
      </c>
      <c r="AH44" s="24">
        <v>8052</v>
      </c>
      <c r="AI44" s="24">
        <v>9552</v>
      </c>
      <c r="AJ44" s="24">
        <v>9552</v>
      </c>
      <c r="AK44" s="24">
        <v>9552</v>
      </c>
    </row>
    <row r="45" spans="1:37">
      <c r="A45" s="9" t="s">
        <v>209</v>
      </c>
      <c r="B45" s="262" t="s">
        <v>210</v>
      </c>
      <c r="C45" s="23">
        <v>2014089</v>
      </c>
      <c r="D45" s="23">
        <v>1826713</v>
      </c>
      <c r="E45" s="23">
        <v>1720457</v>
      </c>
      <c r="F45" s="23">
        <v>1699352</v>
      </c>
      <c r="G45" s="23">
        <v>1090075</v>
      </c>
      <c r="H45" s="23">
        <v>899852</v>
      </c>
      <c r="I45" s="23">
        <v>704417</v>
      </c>
      <c r="J45" s="23">
        <v>659410</v>
      </c>
      <c r="K45" s="23">
        <v>540925.36977999995</v>
      </c>
      <c r="L45" s="23">
        <v>522029</v>
      </c>
      <c r="M45" s="23">
        <v>507410</v>
      </c>
      <c r="N45" s="23">
        <v>531061</v>
      </c>
      <c r="O45" s="23">
        <v>445554</v>
      </c>
      <c r="P45" s="23">
        <v>396922</v>
      </c>
      <c r="Q45" s="23">
        <v>416521</v>
      </c>
      <c r="R45" s="23">
        <v>437412</v>
      </c>
      <c r="S45" s="23">
        <v>117949</v>
      </c>
      <c r="T45" s="23">
        <v>119842</v>
      </c>
      <c r="U45" s="23">
        <v>117524</v>
      </c>
      <c r="V45" s="23">
        <v>76853</v>
      </c>
      <c r="W45" s="23">
        <v>88447</v>
      </c>
      <c r="X45" s="23">
        <v>86063</v>
      </c>
      <c r="Y45" s="23">
        <v>112300</v>
      </c>
      <c r="Z45" s="23">
        <v>121041</v>
      </c>
      <c r="AA45" s="23">
        <v>143125</v>
      </c>
      <c r="AB45" s="23">
        <v>158916</v>
      </c>
      <c r="AC45" s="23">
        <v>152560</v>
      </c>
      <c r="AD45" s="23">
        <v>164154</v>
      </c>
      <c r="AE45" s="23">
        <v>161771</v>
      </c>
      <c r="AF45" s="23">
        <v>198986</v>
      </c>
      <c r="AG45" s="23">
        <v>70683</v>
      </c>
      <c r="AH45" s="23">
        <v>68112</v>
      </c>
      <c r="AI45" s="23">
        <v>66140</v>
      </c>
      <c r="AJ45" s="23">
        <v>62889</v>
      </c>
      <c r="AK45" s="23">
        <v>62508</v>
      </c>
    </row>
    <row r="46" spans="1:37" ht="15">
      <c r="A46" s="67" t="s">
        <v>211</v>
      </c>
      <c r="B46" s="286" t="s">
        <v>212</v>
      </c>
      <c r="C46" s="109">
        <v>135523820</v>
      </c>
      <c r="D46" s="109">
        <v>131130793</v>
      </c>
      <c r="E46" s="109">
        <v>126763076</v>
      </c>
      <c r="F46" s="109">
        <v>120415850</v>
      </c>
      <c r="G46" s="109">
        <v>115428288.40000001</v>
      </c>
      <c r="H46" s="109">
        <v>111864623.40000001</v>
      </c>
      <c r="I46" s="109">
        <v>109990479.2</v>
      </c>
      <c r="J46" s="109">
        <v>107546761.07669</v>
      </c>
      <c r="K46" s="109">
        <v>109753960.60501</v>
      </c>
      <c r="L46" s="109">
        <v>107146548</v>
      </c>
      <c r="M46" s="109">
        <v>100761584</v>
      </c>
      <c r="N46" s="109">
        <v>98794759</v>
      </c>
      <c r="O46" s="109">
        <v>96508943</v>
      </c>
      <c r="P46" s="109">
        <v>95620415</v>
      </c>
      <c r="Q46" s="109">
        <v>98159220</v>
      </c>
      <c r="R46" s="109">
        <v>98462706</v>
      </c>
      <c r="S46" s="109">
        <v>64479930</v>
      </c>
      <c r="T46" s="109">
        <v>64945636</v>
      </c>
      <c r="U46" s="109">
        <v>65586917</v>
      </c>
      <c r="V46" s="109">
        <v>66096028</v>
      </c>
      <c r="W46" s="109">
        <v>65427623</v>
      </c>
      <c r="X46" s="109">
        <v>65594453</v>
      </c>
      <c r="Y46" s="109">
        <v>65337835</v>
      </c>
      <c r="Z46" s="109">
        <f t="shared" ref="Z46:AK46" si="1">SUM(Z33:Z45)</f>
        <v>66158178</v>
      </c>
      <c r="AA46" s="109">
        <f t="shared" si="1"/>
        <v>62767302</v>
      </c>
      <c r="AB46" s="109">
        <f t="shared" si="1"/>
        <v>63388104</v>
      </c>
      <c r="AC46" s="109">
        <f t="shared" si="1"/>
        <v>59898958</v>
      </c>
      <c r="AD46" s="109">
        <f t="shared" si="1"/>
        <v>59103984</v>
      </c>
      <c r="AE46" s="109">
        <f t="shared" si="1"/>
        <v>55538082</v>
      </c>
      <c r="AF46" s="109">
        <f t="shared" si="1"/>
        <v>56474679</v>
      </c>
      <c r="AG46" s="109">
        <f t="shared" si="1"/>
        <v>35595135</v>
      </c>
      <c r="AH46" s="109">
        <f t="shared" si="1"/>
        <v>36340271</v>
      </c>
      <c r="AI46" s="109">
        <f t="shared" si="1"/>
        <v>36033095</v>
      </c>
      <c r="AJ46" s="109">
        <f t="shared" si="1"/>
        <v>34725530</v>
      </c>
      <c r="AK46" s="109">
        <f t="shared" si="1"/>
        <v>32619352</v>
      </c>
    </row>
    <row r="47" spans="1:37">
      <c r="A47" s="68"/>
      <c r="B47" s="287"/>
      <c r="AB47" s="24"/>
      <c r="AC47" s="24"/>
      <c r="AD47" s="24"/>
      <c r="AE47" s="24"/>
      <c r="AF47" s="24"/>
      <c r="AG47" s="24"/>
      <c r="AH47" s="24"/>
      <c r="AI47" s="24"/>
      <c r="AJ47" s="24"/>
      <c r="AK47" s="24"/>
    </row>
    <row r="48" spans="1:37">
      <c r="A48" s="63" t="s">
        <v>213</v>
      </c>
      <c r="B48" s="283" t="s">
        <v>214</v>
      </c>
      <c r="AB48" s="24"/>
      <c r="AC48" s="24"/>
      <c r="AD48" s="24"/>
      <c r="AE48" s="24"/>
      <c r="AF48" s="24"/>
      <c r="AG48" s="24"/>
      <c r="AH48" s="24"/>
      <c r="AI48" s="24"/>
      <c r="AJ48" s="24"/>
      <c r="AK48" s="24"/>
    </row>
    <row r="49" spans="1:38">
      <c r="A49" s="9" t="s">
        <v>215</v>
      </c>
      <c r="B49" s="262" t="s">
        <v>216</v>
      </c>
      <c r="C49" s="24">
        <v>147593</v>
      </c>
      <c r="D49" s="24">
        <v>147593</v>
      </c>
      <c r="E49" s="24">
        <v>147519</v>
      </c>
      <c r="F49" s="24">
        <v>147519</v>
      </c>
      <c r="G49" s="24">
        <v>147519</v>
      </c>
      <c r="H49" s="24">
        <v>147519</v>
      </c>
      <c r="I49" s="24">
        <v>147419</v>
      </c>
      <c r="J49" s="24">
        <v>147419</v>
      </c>
      <c r="K49" s="24">
        <v>147419</v>
      </c>
      <c r="L49" s="24">
        <v>147419</v>
      </c>
      <c r="M49" s="24">
        <v>147419</v>
      </c>
      <c r="N49" s="24">
        <v>147419</v>
      </c>
      <c r="O49" s="24">
        <v>147419</v>
      </c>
      <c r="P49" s="24">
        <v>147419</v>
      </c>
      <c r="Q49" s="24">
        <v>147419</v>
      </c>
      <c r="R49" s="24">
        <v>147419</v>
      </c>
      <c r="S49" s="24">
        <v>97538</v>
      </c>
      <c r="T49" s="24">
        <v>84238</v>
      </c>
      <c r="U49" s="24">
        <v>84238</v>
      </c>
      <c r="V49" s="24">
        <v>84238</v>
      </c>
      <c r="W49" s="24">
        <v>84238</v>
      </c>
      <c r="X49" s="24">
        <v>84238</v>
      </c>
      <c r="Y49" s="24">
        <v>84238</v>
      </c>
      <c r="Z49" s="24">
        <v>84238</v>
      </c>
      <c r="AA49" s="24">
        <v>84238</v>
      </c>
      <c r="AB49" s="24">
        <v>84238</v>
      </c>
      <c r="AC49" s="24">
        <v>84238</v>
      </c>
      <c r="AD49" s="24">
        <v>84238</v>
      </c>
      <c r="AE49" s="24">
        <v>84238</v>
      </c>
      <c r="AF49" s="24">
        <v>84238</v>
      </c>
      <c r="AG49" s="24">
        <v>56139</v>
      </c>
      <c r="AH49" s="24">
        <v>56139</v>
      </c>
      <c r="AI49" s="24">
        <v>56139</v>
      </c>
      <c r="AJ49" s="24">
        <v>56139</v>
      </c>
      <c r="AK49" s="24">
        <v>51137</v>
      </c>
    </row>
    <row r="50" spans="1:38">
      <c r="A50" s="9" t="s">
        <v>217</v>
      </c>
      <c r="B50" s="262" t="s">
        <v>725</v>
      </c>
      <c r="C50" s="24">
        <v>9110976</v>
      </c>
      <c r="D50" s="24">
        <v>9110976</v>
      </c>
      <c r="E50" s="24">
        <v>9110976</v>
      </c>
      <c r="F50" s="24">
        <v>9110976</v>
      </c>
      <c r="G50" s="24">
        <v>9110976</v>
      </c>
      <c r="H50" s="24">
        <v>9110976</v>
      </c>
      <c r="I50" s="24">
        <v>9110976</v>
      </c>
      <c r="J50" s="24">
        <v>9110976</v>
      </c>
      <c r="K50" s="24">
        <v>9110976</v>
      </c>
      <c r="L50" s="24">
        <v>9110976</v>
      </c>
      <c r="M50" s="24">
        <v>9110976</v>
      </c>
      <c r="N50" s="24">
        <v>9110976</v>
      </c>
      <c r="O50" s="24">
        <v>9110976</v>
      </c>
      <c r="P50" s="24">
        <v>9110976</v>
      </c>
      <c r="Q50" s="24">
        <v>9110976</v>
      </c>
      <c r="R50" s="24">
        <v>9111033</v>
      </c>
      <c r="S50" s="24">
        <v>5910913</v>
      </c>
      <c r="T50" s="24">
        <v>5127086</v>
      </c>
      <c r="U50" s="24">
        <v>5127086</v>
      </c>
      <c r="V50" s="24">
        <v>5127086</v>
      </c>
      <c r="W50" s="24">
        <v>5127899</v>
      </c>
      <c r="X50" s="24">
        <v>5127899</v>
      </c>
      <c r="Y50" s="24">
        <v>5108418</v>
      </c>
      <c r="Z50" s="24">
        <v>5108418</v>
      </c>
      <c r="AA50" s="24">
        <v>5108418</v>
      </c>
      <c r="AB50" s="24">
        <v>5108418</v>
      </c>
      <c r="AC50" s="24">
        <v>5092196</v>
      </c>
      <c r="AD50" s="24">
        <v>5092196</v>
      </c>
      <c r="AE50" s="24">
        <v>5092196</v>
      </c>
      <c r="AF50" s="24">
        <v>5092196</v>
      </c>
      <c r="AG50" s="24">
        <v>3430785</v>
      </c>
      <c r="AH50" s="24">
        <v>3430785</v>
      </c>
      <c r="AI50" s="24">
        <v>3430785</v>
      </c>
      <c r="AJ50" s="24">
        <v>3430785</v>
      </c>
      <c r="AK50" s="24">
        <v>3085059</v>
      </c>
    </row>
    <row r="51" spans="1:38">
      <c r="A51" s="9" t="s">
        <v>218</v>
      </c>
      <c r="B51" s="262" t="s">
        <v>219</v>
      </c>
      <c r="C51" s="24">
        <v>3135111</v>
      </c>
      <c r="D51" s="24">
        <v>3133766</v>
      </c>
      <c r="E51" s="24">
        <v>2947909</v>
      </c>
      <c r="F51" s="24">
        <v>2946115</v>
      </c>
      <c r="G51" s="24">
        <v>2945066</v>
      </c>
      <c r="H51" s="24">
        <v>2943731</v>
      </c>
      <c r="I51" s="24">
        <v>2942411</v>
      </c>
      <c r="J51" s="24">
        <v>2208982</v>
      </c>
      <c r="K51" s="24">
        <v>2207770</v>
      </c>
      <c r="L51" s="24">
        <v>2206558</v>
      </c>
      <c r="M51" s="24">
        <v>1572757</v>
      </c>
      <c r="N51" s="24">
        <v>1572757</v>
      </c>
      <c r="O51" s="24">
        <v>1572757</v>
      </c>
      <c r="P51" s="24">
        <v>1572757</v>
      </c>
      <c r="Q51" s="24">
        <v>1208018</v>
      </c>
      <c r="R51" s="24">
        <v>1208018</v>
      </c>
      <c r="S51" s="24">
        <v>1208018</v>
      </c>
      <c r="T51" s="24">
        <v>1208018</v>
      </c>
      <c r="U51" s="24">
        <v>909629</v>
      </c>
      <c r="V51" s="24">
        <v>909629</v>
      </c>
      <c r="W51" s="24">
        <v>909629</v>
      </c>
      <c r="X51" s="24">
        <v>909629</v>
      </c>
      <c r="Y51" s="24">
        <v>860241</v>
      </c>
      <c r="Z51" s="24">
        <v>860241</v>
      </c>
      <c r="AA51" s="24">
        <v>860241</v>
      </c>
      <c r="AB51" s="24">
        <v>860241</v>
      </c>
      <c r="AC51" s="24">
        <v>780874</v>
      </c>
      <c r="AD51" s="24">
        <v>780874</v>
      </c>
      <c r="AE51" s="24">
        <v>780875</v>
      </c>
      <c r="AF51" s="24">
        <v>780875</v>
      </c>
      <c r="AG51" s="24">
        <v>271859</v>
      </c>
      <c r="AH51" s="24">
        <v>271859</v>
      </c>
      <c r="AI51" s="24">
        <v>271859</v>
      </c>
      <c r="AJ51" s="24">
        <v>271859</v>
      </c>
      <c r="AK51" s="24">
        <v>115000</v>
      </c>
    </row>
    <row r="52" spans="1:38">
      <c r="A52" s="22" t="s">
        <v>220</v>
      </c>
      <c r="B52" s="262" t="s">
        <v>221</v>
      </c>
      <c r="C52" s="24">
        <v>-1286843</v>
      </c>
      <c r="D52" s="24">
        <v>-1306366</v>
      </c>
      <c r="E52" s="24">
        <v>-990365</v>
      </c>
      <c r="F52" s="24">
        <v>-595622</v>
      </c>
      <c r="G52" s="24">
        <v>-41694</v>
      </c>
      <c r="H52" s="24">
        <v>83571</v>
      </c>
      <c r="I52" s="24">
        <v>163483</v>
      </c>
      <c r="J52" s="24">
        <v>255833</v>
      </c>
      <c r="K52" s="24">
        <v>214271</v>
      </c>
      <c r="L52" s="24">
        <v>187298</v>
      </c>
      <c r="M52" s="24">
        <v>133205</v>
      </c>
      <c r="N52" s="24">
        <v>125251</v>
      </c>
      <c r="O52" s="24">
        <v>133423</v>
      </c>
      <c r="P52" s="24">
        <v>125763</v>
      </c>
      <c r="Q52" s="24">
        <v>105100</v>
      </c>
      <c r="R52" s="24">
        <v>141179</v>
      </c>
      <c r="S52" s="24">
        <v>127880</v>
      </c>
      <c r="T52" s="24">
        <v>122257</v>
      </c>
      <c r="U52" s="24">
        <v>148852</v>
      </c>
      <c r="V52" s="24">
        <v>141988</v>
      </c>
      <c r="W52" s="24">
        <v>94669</v>
      </c>
      <c r="X52" s="24">
        <v>112921</v>
      </c>
      <c r="Y52" s="24">
        <v>73799</v>
      </c>
      <c r="Z52" s="24">
        <v>-497</v>
      </c>
      <c r="AA52" s="24">
        <v>174462</v>
      </c>
      <c r="AB52" s="24">
        <v>194153</v>
      </c>
      <c r="AC52" s="24">
        <v>260114</v>
      </c>
      <c r="AD52" s="24">
        <v>198090</v>
      </c>
      <c r="AE52" s="24">
        <v>171720</v>
      </c>
      <c r="AF52" s="24">
        <v>142234</v>
      </c>
      <c r="AG52" s="24">
        <v>253154</v>
      </c>
      <c r="AH52" s="24">
        <v>255362</v>
      </c>
      <c r="AI52" s="24">
        <v>229756</v>
      </c>
      <c r="AJ52" s="24">
        <v>177609</v>
      </c>
      <c r="AK52" s="24">
        <v>90552</v>
      </c>
    </row>
    <row r="53" spans="1:38">
      <c r="A53" s="9" t="s">
        <v>222</v>
      </c>
      <c r="B53" s="262" t="s">
        <v>223</v>
      </c>
      <c r="C53" s="24">
        <v>-243428</v>
      </c>
      <c r="D53" s="24">
        <v>103170</v>
      </c>
      <c r="E53" s="24">
        <v>30027</v>
      </c>
      <c r="F53" s="24">
        <v>-247357</v>
      </c>
      <c r="G53" s="24">
        <v>26210</v>
      </c>
      <c r="H53" s="24">
        <v>-127649</v>
      </c>
      <c r="I53" s="24">
        <v>-259757.1</v>
      </c>
      <c r="J53" s="24">
        <v>307317</v>
      </c>
      <c r="K53" s="24">
        <v>139851.26300000009</v>
      </c>
      <c r="L53" s="24">
        <v>-91650</v>
      </c>
      <c r="M53" s="24">
        <v>318000</v>
      </c>
      <c r="N53" s="24">
        <v>202980</v>
      </c>
      <c r="O53" s="24">
        <v>82101</v>
      </c>
      <c r="P53" s="24">
        <v>-33229</v>
      </c>
      <c r="Q53" s="24">
        <v>114490</v>
      </c>
      <c r="R53" s="24">
        <v>-47836</v>
      </c>
      <c r="S53" s="24">
        <v>-396</v>
      </c>
      <c r="T53" s="24">
        <v>-131294</v>
      </c>
      <c r="U53" s="24">
        <v>63952</v>
      </c>
      <c r="V53" s="24">
        <v>296522</v>
      </c>
      <c r="W53" s="24">
        <v>256121</v>
      </c>
      <c r="X53" s="24">
        <v>146331</v>
      </c>
      <c r="Y53" s="24">
        <v>133984</v>
      </c>
      <c r="Z53" s="24">
        <v>94421</v>
      </c>
      <c r="AA53" s="24">
        <v>92418</v>
      </c>
      <c r="AB53" s="24">
        <v>82200</v>
      </c>
      <c r="AC53" s="24">
        <v>144221</v>
      </c>
      <c r="AD53" s="24">
        <v>112956</v>
      </c>
      <c r="AE53" s="24">
        <v>69699</v>
      </c>
      <c r="AF53" s="24">
        <v>28021</v>
      </c>
      <c r="AG53" s="24">
        <v>156675</v>
      </c>
      <c r="AH53" s="24">
        <v>142159</v>
      </c>
      <c r="AI53" s="24">
        <v>181392</v>
      </c>
      <c r="AJ53" s="24">
        <v>112615</v>
      </c>
      <c r="AK53" s="24">
        <v>211159</v>
      </c>
    </row>
    <row r="54" spans="1:38" ht="15.75" customHeight="1">
      <c r="A54" s="9" t="s">
        <v>413</v>
      </c>
      <c r="B54" s="288" t="s">
        <v>224</v>
      </c>
      <c r="C54" s="24">
        <v>-432240</v>
      </c>
      <c r="D54" s="24">
        <v>-432239</v>
      </c>
      <c r="E54" s="24">
        <v>-247714</v>
      </c>
      <c r="F54" s="24">
        <v>-423655</v>
      </c>
      <c r="G54" s="24">
        <v>-423592</v>
      </c>
      <c r="H54" s="24">
        <v>-423592</v>
      </c>
      <c r="I54" s="24">
        <v>-423742.7</v>
      </c>
      <c r="J54" s="24">
        <v>-425778</v>
      </c>
      <c r="K54" s="24">
        <v>-425778.15100000001</v>
      </c>
      <c r="L54" s="24">
        <v>-425778</v>
      </c>
      <c r="M54" s="24">
        <v>202919</v>
      </c>
      <c r="N54" s="24">
        <v>-411714</v>
      </c>
      <c r="O54" s="24">
        <v>-411322</v>
      </c>
      <c r="P54" s="24">
        <v>-411890</v>
      </c>
      <c r="Q54" s="24">
        <v>-47111</v>
      </c>
      <c r="R54" s="24">
        <v>-408214</v>
      </c>
      <c r="S54" s="24">
        <v>-319895</v>
      </c>
      <c r="T54" s="24">
        <v>-319895</v>
      </c>
      <c r="U54" s="24">
        <v>-21506</v>
      </c>
      <c r="V54" s="24">
        <v>16815</v>
      </c>
      <c r="W54" s="24">
        <v>25552</v>
      </c>
      <c r="X54" s="24">
        <v>25552</v>
      </c>
      <c r="Y54" s="24">
        <v>94421</v>
      </c>
      <c r="Z54" s="24">
        <v>17561</v>
      </c>
      <c r="AA54" s="24">
        <v>17562</v>
      </c>
      <c r="AB54" s="24">
        <v>17562</v>
      </c>
      <c r="AC54" s="24">
        <v>112956</v>
      </c>
      <c r="AD54" s="24">
        <v>99663</v>
      </c>
      <c r="AE54" s="24">
        <v>11480</v>
      </c>
      <c r="AF54" s="24">
        <v>10218</v>
      </c>
      <c r="AG54" s="24">
        <v>142159</v>
      </c>
      <c r="AH54" s="24">
        <v>4128</v>
      </c>
      <c r="AI54" s="24">
        <v>4128</v>
      </c>
      <c r="AJ54" s="24">
        <v>4117</v>
      </c>
      <c r="AK54" s="24">
        <v>166521</v>
      </c>
    </row>
    <row r="55" spans="1:38">
      <c r="A55" s="9" t="s">
        <v>225</v>
      </c>
      <c r="B55" s="269" t="s">
        <v>226</v>
      </c>
      <c r="C55" s="23">
        <v>188812</v>
      </c>
      <c r="D55" s="23">
        <v>535409</v>
      </c>
      <c r="E55" s="23">
        <v>277741</v>
      </c>
      <c r="F55" s="23">
        <v>176298</v>
      </c>
      <c r="G55" s="23">
        <v>449802</v>
      </c>
      <c r="H55" s="23">
        <v>295943</v>
      </c>
      <c r="I55" s="23">
        <v>163985.60000000001</v>
      </c>
      <c r="J55" s="23">
        <v>733095</v>
      </c>
      <c r="K55" s="23">
        <v>565629.41400000011</v>
      </c>
      <c r="L55" s="23">
        <v>334127</v>
      </c>
      <c r="M55" s="23">
        <v>115081.4</v>
      </c>
      <c r="N55" s="23">
        <v>614694</v>
      </c>
      <c r="O55" s="23">
        <v>493423</v>
      </c>
      <c r="P55" s="23">
        <v>378661</v>
      </c>
      <c r="Q55" s="23">
        <v>161601</v>
      </c>
      <c r="R55" s="23">
        <v>360378</v>
      </c>
      <c r="S55" s="23">
        <v>319499</v>
      </c>
      <c r="T55" s="23">
        <v>188601</v>
      </c>
      <c r="U55" s="23">
        <v>85458</v>
      </c>
      <c r="V55" s="23">
        <v>279707</v>
      </c>
      <c r="W55" s="23">
        <v>230569</v>
      </c>
      <c r="X55" s="23">
        <v>120779</v>
      </c>
      <c r="Y55" s="23">
        <v>39563</v>
      </c>
      <c r="Z55" s="23">
        <v>76860</v>
      </c>
      <c r="AA55" s="23">
        <v>74856</v>
      </c>
      <c r="AB55" s="23">
        <v>64638</v>
      </c>
      <c r="AC55" s="23">
        <v>31265</v>
      </c>
      <c r="AD55" s="23">
        <v>13293</v>
      </c>
      <c r="AE55" s="23">
        <v>58219</v>
      </c>
      <c r="AF55" s="23">
        <v>17803</v>
      </c>
      <c r="AG55" s="23">
        <v>14516</v>
      </c>
      <c r="AH55" s="23">
        <v>138031</v>
      </c>
      <c r="AI55" s="23">
        <v>177264</v>
      </c>
      <c r="AJ55" s="23">
        <v>108498</v>
      </c>
      <c r="AK55" s="23">
        <v>44638</v>
      </c>
    </row>
    <row r="56" spans="1:38" ht="15">
      <c r="A56" s="67" t="s">
        <v>227</v>
      </c>
      <c r="B56" s="286" t="s">
        <v>228</v>
      </c>
      <c r="C56" s="109">
        <v>10863409</v>
      </c>
      <c r="D56" s="109">
        <v>11189139</v>
      </c>
      <c r="E56" s="109">
        <v>11246066</v>
      </c>
      <c r="F56" s="109">
        <v>11361631</v>
      </c>
      <c r="G56" s="109">
        <v>12188077</v>
      </c>
      <c r="H56" s="109">
        <v>12158148</v>
      </c>
      <c r="I56" s="109">
        <v>12104531.9</v>
      </c>
      <c r="J56" s="109">
        <v>12030527</v>
      </c>
      <c r="K56" s="109">
        <v>11820287.263</v>
      </c>
      <c r="L56" s="109">
        <v>11560600.1</v>
      </c>
      <c r="M56" s="109">
        <v>11282357</v>
      </c>
      <c r="N56" s="109">
        <v>11159383</v>
      </c>
      <c r="O56" s="109">
        <v>11046676</v>
      </c>
      <c r="P56" s="109">
        <v>10923685.5649</v>
      </c>
      <c r="Q56" s="109">
        <v>10686003</v>
      </c>
      <c r="R56" s="109">
        <v>10559813</v>
      </c>
      <c r="S56" s="109">
        <v>7343953</v>
      </c>
      <c r="T56" s="109">
        <v>6410305</v>
      </c>
      <c r="U56" s="109">
        <v>6333757</v>
      </c>
      <c r="V56" s="109">
        <v>6559463</v>
      </c>
      <c r="W56" s="109">
        <v>6472556</v>
      </c>
      <c r="X56" s="109">
        <v>6381018</v>
      </c>
      <c r="Y56" s="109">
        <v>6260680</v>
      </c>
      <c r="Z56" s="109">
        <f>SUM(Z49:Z53)</f>
        <v>6146821</v>
      </c>
      <c r="AA56" s="109">
        <f>SUM(AA49:AA53)</f>
        <v>6319777</v>
      </c>
      <c r="AB56" s="109">
        <f>SUM(AB49:AB53)</f>
        <v>6329250</v>
      </c>
      <c r="AC56" s="109">
        <f>SUM(AC49:AC53)</f>
        <v>6361643</v>
      </c>
      <c r="AD56" s="109">
        <f t="shared" ref="AD56:AK56" si="2">SUM(AD49:AD53)</f>
        <v>6268354</v>
      </c>
      <c r="AE56" s="109">
        <f t="shared" si="2"/>
        <v>6198728</v>
      </c>
      <c r="AF56" s="109">
        <f t="shared" si="2"/>
        <v>6127564</v>
      </c>
      <c r="AG56" s="109">
        <f t="shared" si="2"/>
        <v>4168612</v>
      </c>
      <c r="AH56" s="109">
        <f t="shared" si="2"/>
        <v>4156304</v>
      </c>
      <c r="AI56" s="109">
        <f t="shared" si="2"/>
        <v>4169931</v>
      </c>
      <c r="AJ56" s="109">
        <f t="shared" si="2"/>
        <v>4049007</v>
      </c>
      <c r="AK56" s="109">
        <f t="shared" si="2"/>
        <v>3552907</v>
      </c>
      <c r="AL56" s="186">
        <v>3509190</v>
      </c>
    </row>
    <row r="57" spans="1:38" ht="15" thickBot="1">
      <c r="A57" s="68"/>
      <c r="B57" s="287"/>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row>
    <row r="58" spans="1:38" ht="15.75" thickTop="1">
      <c r="A58" s="169" t="s">
        <v>229</v>
      </c>
      <c r="B58" s="284" t="s">
        <v>230</v>
      </c>
      <c r="C58" s="170">
        <v>146387229</v>
      </c>
      <c r="D58" s="170">
        <v>142319932</v>
      </c>
      <c r="E58" s="170">
        <v>138009142</v>
      </c>
      <c r="F58" s="170">
        <v>131777481</v>
      </c>
      <c r="G58" s="170">
        <v>127616365.40000001</v>
      </c>
      <c r="H58" s="170">
        <v>124022771.40000001</v>
      </c>
      <c r="I58" s="170">
        <v>122095011.10000001</v>
      </c>
      <c r="J58" s="170">
        <v>119577288.07669</v>
      </c>
      <c r="K58" s="170">
        <v>121574247.86801</v>
      </c>
      <c r="L58" s="170">
        <v>118707148.09999999</v>
      </c>
      <c r="M58" s="170">
        <v>112043941</v>
      </c>
      <c r="N58" s="170">
        <v>109954142</v>
      </c>
      <c r="O58" s="170">
        <v>107555619</v>
      </c>
      <c r="P58" s="170">
        <v>106544100.5649</v>
      </c>
      <c r="Q58" s="170">
        <v>108845223</v>
      </c>
      <c r="R58" s="170">
        <v>109022519</v>
      </c>
      <c r="S58" s="170">
        <v>71823883</v>
      </c>
      <c r="T58" s="170">
        <v>71355941</v>
      </c>
      <c r="U58" s="170">
        <v>71920674</v>
      </c>
      <c r="V58" s="170">
        <v>72655491</v>
      </c>
      <c r="W58" s="170">
        <v>71900179</v>
      </c>
      <c r="X58" s="170">
        <v>71975471</v>
      </c>
      <c r="Y58" s="170">
        <v>71598515</v>
      </c>
      <c r="Z58" s="170">
        <f>Z56+Z46</f>
        <v>72304999</v>
      </c>
      <c r="AA58" s="170">
        <f>AA56+AA46</f>
        <v>69087079</v>
      </c>
      <c r="AB58" s="170">
        <f>AB56+AB46</f>
        <v>69717354</v>
      </c>
      <c r="AC58" s="170">
        <f>SUM(AC46+AC56)</f>
        <v>66260601</v>
      </c>
      <c r="AD58" s="170">
        <f>AD46+AD56</f>
        <v>65372338</v>
      </c>
      <c r="AE58" s="170">
        <f>AE46+AE56</f>
        <v>61736810</v>
      </c>
      <c r="AF58" s="170">
        <f t="shared" ref="AF58:AK58" si="3">AF46+AF56</f>
        <v>62602243</v>
      </c>
      <c r="AG58" s="170">
        <f t="shared" si="3"/>
        <v>39763747</v>
      </c>
      <c r="AH58" s="170">
        <f t="shared" si="3"/>
        <v>40496575</v>
      </c>
      <c r="AI58" s="170">
        <f t="shared" si="3"/>
        <v>40203026</v>
      </c>
      <c r="AJ58" s="170">
        <f t="shared" si="3"/>
        <v>38774537</v>
      </c>
      <c r="AK58" s="170">
        <f t="shared" si="3"/>
        <v>36172259</v>
      </c>
    </row>
    <row r="59" spans="1:38">
      <c r="AB59" s="4"/>
      <c r="AC59" s="4"/>
      <c r="AD59" s="4"/>
      <c r="AE59" s="4"/>
      <c r="AF59" s="4"/>
      <c r="AG59" s="4"/>
      <c r="AH59" s="4"/>
      <c r="AI59" s="4"/>
      <c r="AJ59" s="4"/>
      <c r="AK59" s="4"/>
    </row>
    <row r="60" spans="1:38">
      <c r="C60" s="4"/>
      <c r="D60" s="4"/>
      <c r="E60" s="4"/>
      <c r="F60" s="4"/>
      <c r="G60" s="4"/>
      <c r="H60" s="4"/>
      <c r="I60" s="4"/>
      <c r="J60" s="4"/>
      <c r="K60" s="4"/>
      <c r="L60" s="4"/>
      <c r="AJ60" s="2"/>
      <c r="AK60" s="2"/>
    </row>
    <row r="67" spans="1:37" ht="18">
      <c r="A67" s="201" t="s">
        <v>424</v>
      </c>
    </row>
    <row r="69" spans="1:37">
      <c r="A69" s="58" t="s">
        <v>164</v>
      </c>
      <c r="B69" s="59" t="s">
        <v>165</v>
      </c>
    </row>
    <row r="70" spans="1:37" ht="30.6" customHeight="1">
      <c r="A70" s="231" t="s">
        <v>166</v>
      </c>
      <c r="B70" s="231" t="s">
        <v>167</v>
      </c>
      <c r="C70" s="194" t="s">
        <v>11</v>
      </c>
      <c r="D70" s="194" t="s">
        <v>10</v>
      </c>
      <c r="E70" s="194" t="s">
        <v>9</v>
      </c>
      <c r="F70" s="194" t="s">
        <v>8</v>
      </c>
      <c r="G70" s="194" t="s">
        <v>7</v>
      </c>
      <c r="H70" s="194" t="s">
        <v>6</v>
      </c>
      <c r="I70" s="194" t="s">
        <v>349</v>
      </c>
      <c r="J70" s="194" t="s">
        <v>360</v>
      </c>
      <c r="K70" s="194" t="s">
        <v>380</v>
      </c>
      <c r="L70" s="194" t="s">
        <v>397</v>
      </c>
      <c r="M70" s="194" t="s">
        <v>407</v>
      </c>
      <c r="N70" s="194" t="s">
        <v>414</v>
      </c>
      <c r="O70" s="194" t="s">
        <v>416</v>
      </c>
      <c r="P70" s="194" t="s">
        <v>418</v>
      </c>
      <c r="Q70" s="194" t="s">
        <v>422</v>
      </c>
      <c r="R70" s="194" t="s">
        <v>426</v>
      </c>
      <c r="S70" s="194" t="s">
        <v>428</v>
      </c>
      <c r="T70" s="194">
        <v>43281</v>
      </c>
      <c r="U70" s="194">
        <v>43373</v>
      </c>
      <c r="V70" s="194">
        <v>43464</v>
      </c>
      <c r="W70" s="194">
        <v>43555</v>
      </c>
      <c r="X70" s="194">
        <v>43646</v>
      </c>
      <c r="Y70" s="194">
        <v>43738</v>
      </c>
      <c r="Z70" s="194">
        <v>43830</v>
      </c>
      <c r="AA70" s="194">
        <v>43921</v>
      </c>
      <c r="AB70" s="194">
        <v>44012</v>
      </c>
      <c r="AC70" s="194" t="s">
        <v>587</v>
      </c>
      <c r="AD70" s="194">
        <v>44196</v>
      </c>
      <c r="AE70" s="194">
        <v>44286</v>
      </c>
      <c r="AF70" s="194">
        <v>44377</v>
      </c>
      <c r="AG70" s="194">
        <v>44469</v>
      </c>
      <c r="AH70" s="194">
        <v>44561</v>
      </c>
      <c r="AI70" s="194">
        <v>44651</v>
      </c>
      <c r="AJ70" s="194">
        <v>44742</v>
      </c>
      <c r="AK70" s="194">
        <v>44834</v>
      </c>
    </row>
    <row r="71" spans="1:37">
      <c r="B71" s="196"/>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row>
    <row r="72" spans="1:37">
      <c r="A72" s="63" t="s">
        <v>168</v>
      </c>
      <c r="B72" s="212" t="s">
        <v>169</v>
      </c>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row>
    <row r="73" spans="1:37">
      <c r="A73" s="9" t="s">
        <v>170</v>
      </c>
      <c r="B73" s="197" t="s">
        <v>171</v>
      </c>
      <c r="C73" s="24">
        <v>1607994</v>
      </c>
      <c r="D73" s="24">
        <v>1416197</v>
      </c>
      <c r="E73" s="24">
        <v>1495370</v>
      </c>
      <c r="F73" s="24">
        <v>1790160</v>
      </c>
      <c r="G73" s="24">
        <v>1901971</v>
      </c>
      <c r="H73" s="24">
        <v>2472825</v>
      </c>
      <c r="I73" s="24">
        <v>2022991</v>
      </c>
      <c r="J73" s="24">
        <v>2826416</v>
      </c>
      <c r="K73" s="24">
        <v>1455294</v>
      </c>
      <c r="L73" s="24">
        <v>2998185</v>
      </c>
      <c r="M73" s="24">
        <v>2021495</v>
      </c>
      <c r="N73" s="24">
        <v>1302847</v>
      </c>
      <c r="O73" s="24">
        <v>2035492</v>
      </c>
      <c r="P73" s="24">
        <v>2136821</v>
      </c>
      <c r="Q73" s="24">
        <v>1708096</v>
      </c>
      <c r="R73" s="24">
        <v>998035</v>
      </c>
      <c r="S73" s="24">
        <v>2339735</v>
      </c>
      <c r="T73" s="24">
        <v>914056</v>
      </c>
      <c r="U73" s="24">
        <v>1170138</v>
      </c>
      <c r="V73" s="24">
        <v>2897123</v>
      </c>
      <c r="W73" s="24">
        <v>2715459</v>
      </c>
      <c r="X73" s="24">
        <v>2350499</v>
      </c>
      <c r="Y73" s="24">
        <v>2432745</v>
      </c>
      <c r="Z73" s="24">
        <v>4658171</v>
      </c>
      <c r="AA73" s="24">
        <v>3225246</v>
      </c>
      <c r="AB73" s="24">
        <v>4524539</v>
      </c>
      <c r="AC73" s="24">
        <v>2923598</v>
      </c>
      <c r="AD73" s="24">
        <v>3421877</v>
      </c>
      <c r="AE73" s="24">
        <v>4421561</v>
      </c>
      <c r="AF73" s="24">
        <v>3141350</v>
      </c>
      <c r="AG73" s="24">
        <v>3132250</v>
      </c>
      <c r="AH73" s="24">
        <v>4631477</v>
      </c>
      <c r="AI73" s="24">
        <v>6968622</v>
      </c>
      <c r="AJ73" s="24">
        <v>4655484</v>
      </c>
      <c r="AK73" s="24">
        <v>3725276</v>
      </c>
    </row>
    <row r="74" spans="1:37">
      <c r="A74" s="9" t="s">
        <v>72</v>
      </c>
      <c r="B74" s="197" t="s">
        <v>493</v>
      </c>
      <c r="C74" s="24">
        <v>109767</v>
      </c>
      <c r="D74" s="24">
        <v>291876</v>
      </c>
      <c r="E74" s="24">
        <v>296707</v>
      </c>
      <c r="F74" s="24">
        <v>404724</v>
      </c>
      <c r="G74" s="24">
        <v>186636</v>
      </c>
      <c r="H74" s="24">
        <v>308917</v>
      </c>
      <c r="I74" s="24">
        <v>518141</v>
      </c>
      <c r="J74" s="24">
        <v>495431</v>
      </c>
      <c r="K74" s="24">
        <v>541296</v>
      </c>
      <c r="L74" s="24">
        <v>881471</v>
      </c>
      <c r="M74" s="24">
        <v>281018</v>
      </c>
      <c r="N74" s="24">
        <v>1233592</v>
      </c>
      <c r="O74" s="24">
        <v>376364</v>
      </c>
      <c r="P74" s="24">
        <v>520270</v>
      </c>
      <c r="Q74" s="24">
        <v>273646</v>
      </c>
      <c r="R74" s="24">
        <v>2603689</v>
      </c>
      <c r="S74" s="24">
        <v>577255</v>
      </c>
      <c r="T74" s="24">
        <v>386581</v>
      </c>
      <c r="U74" s="24">
        <v>272634</v>
      </c>
      <c r="V74" s="24">
        <v>961496</v>
      </c>
      <c r="W74" s="24">
        <v>916374</v>
      </c>
      <c r="X74" s="24">
        <v>527687</v>
      </c>
      <c r="Y74" s="24">
        <v>867909</v>
      </c>
      <c r="Z74" s="24">
        <v>679308</v>
      </c>
      <c r="AA74" s="24">
        <v>1047004.6970000002</v>
      </c>
      <c r="AB74" s="24">
        <v>1834807</v>
      </c>
      <c r="AC74" s="24">
        <v>661527.52047999995</v>
      </c>
      <c r="AD74" s="24">
        <v>774722</v>
      </c>
      <c r="AE74" s="24">
        <v>1103773</v>
      </c>
      <c r="AF74" s="24">
        <v>2213159</v>
      </c>
      <c r="AG74" s="24">
        <v>2207890</v>
      </c>
      <c r="AH74" s="24">
        <v>2615150</v>
      </c>
      <c r="AI74" s="24">
        <v>2904794</v>
      </c>
      <c r="AJ74" s="24">
        <v>6893371</v>
      </c>
      <c r="AK74" s="24">
        <v>10199997</v>
      </c>
    </row>
    <row r="75" spans="1:37" ht="38.25">
      <c r="A75" s="9" t="s">
        <v>172</v>
      </c>
      <c r="B75" s="197" t="s">
        <v>173</v>
      </c>
      <c r="C75" s="24">
        <v>34508</v>
      </c>
      <c r="D75" s="24">
        <v>61351</v>
      </c>
      <c r="E75" s="24">
        <v>353656</v>
      </c>
      <c r="F75" s="24">
        <v>100668</v>
      </c>
      <c r="G75" s="24">
        <v>84578</v>
      </c>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row>
    <row r="76" spans="1:37">
      <c r="A76" s="9" t="s">
        <v>174</v>
      </c>
      <c r="B76" s="197" t="s">
        <v>175</v>
      </c>
      <c r="C76" s="24">
        <v>171331</v>
      </c>
      <c r="D76" s="24">
        <v>300818</v>
      </c>
      <c r="E76" s="24">
        <v>153976</v>
      </c>
      <c r="F76" s="24">
        <v>199404</v>
      </c>
      <c r="G76" s="24">
        <v>183312</v>
      </c>
      <c r="H76" s="24">
        <v>260</v>
      </c>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row>
    <row r="77" spans="1:37">
      <c r="A77" s="9" t="s">
        <v>176</v>
      </c>
      <c r="B77" s="197" t="s">
        <v>177</v>
      </c>
      <c r="C77" s="24">
        <v>302609</v>
      </c>
      <c r="D77" s="24">
        <v>247465</v>
      </c>
      <c r="E77" s="24">
        <v>401899</v>
      </c>
      <c r="F77" s="24">
        <v>420152</v>
      </c>
      <c r="G77" s="24">
        <v>340384</v>
      </c>
      <c r="H77" s="24">
        <v>357102</v>
      </c>
      <c r="I77" s="24">
        <v>372814</v>
      </c>
      <c r="J77" s="24">
        <v>368147</v>
      </c>
      <c r="K77" s="24">
        <v>430834</v>
      </c>
      <c r="L77" s="24">
        <v>365705</v>
      </c>
      <c r="M77" s="24">
        <v>323378</v>
      </c>
      <c r="N77" s="24">
        <v>324005</v>
      </c>
      <c r="O77" s="24">
        <v>419433</v>
      </c>
      <c r="P77" s="24">
        <v>394177</v>
      </c>
      <c r="Q77" s="24">
        <v>395696</v>
      </c>
      <c r="R77" s="24">
        <v>474421</v>
      </c>
      <c r="S77" s="24">
        <v>429476</v>
      </c>
      <c r="T77" s="24">
        <v>455563</v>
      </c>
      <c r="U77" s="24">
        <v>378014</v>
      </c>
      <c r="V77" s="24">
        <v>715671</v>
      </c>
      <c r="W77" s="24">
        <v>743071</v>
      </c>
      <c r="X77" s="24">
        <v>729564</v>
      </c>
      <c r="Y77" s="24">
        <v>917845</v>
      </c>
      <c r="Z77" s="24">
        <v>800886</v>
      </c>
      <c r="AA77" s="24">
        <v>1601162</v>
      </c>
      <c r="AB77" s="24">
        <v>1322060</v>
      </c>
      <c r="AC77" s="24">
        <v>1447087</v>
      </c>
      <c r="AD77" s="24">
        <v>1531617</v>
      </c>
      <c r="AE77" s="24">
        <v>1670578</v>
      </c>
      <c r="AF77" s="24">
        <v>1146686</v>
      </c>
      <c r="AG77" s="24">
        <v>1394874</v>
      </c>
      <c r="AH77" s="24">
        <v>1901919</v>
      </c>
      <c r="AI77" s="24">
        <v>2918243</v>
      </c>
      <c r="AJ77" s="24">
        <v>3570283</v>
      </c>
      <c r="AK77" s="24">
        <v>4314266</v>
      </c>
    </row>
    <row r="78" spans="1:37" ht="25.5">
      <c r="A78" s="9" t="s">
        <v>522</v>
      </c>
      <c r="B78" s="197" t="s">
        <v>731</v>
      </c>
      <c r="C78" s="24">
        <v>67218</v>
      </c>
      <c r="D78" s="24"/>
      <c r="E78" s="24"/>
      <c r="F78" s="24"/>
      <c r="G78" s="24"/>
      <c r="H78" s="24">
        <v>6459</v>
      </c>
      <c r="I78" s="24">
        <v>6880</v>
      </c>
      <c r="J78" s="24">
        <v>2711</v>
      </c>
      <c r="K78" s="24">
        <v>26123</v>
      </c>
      <c r="L78" s="24">
        <v>35692</v>
      </c>
      <c r="M78" s="24">
        <v>49063</v>
      </c>
      <c r="N78" s="24">
        <v>18671</v>
      </c>
      <c r="O78" s="24">
        <v>29062</v>
      </c>
      <c r="P78" s="24">
        <v>9682</v>
      </c>
      <c r="Q78" s="24">
        <v>20230</v>
      </c>
      <c r="R78" s="24">
        <v>32730</v>
      </c>
      <c r="S78" s="24">
        <v>53459</v>
      </c>
      <c r="T78" s="24">
        <v>42401</v>
      </c>
      <c r="U78" s="24">
        <v>39213</v>
      </c>
      <c r="V78" s="24">
        <v>130405</v>
      </c>
      <c r="W78" s="24">
        <v>172367</v>
      </c>
      <c r="X78" s="24">
        <v>231929</v>
      </c>
      <c r="Y78" s="24">
        <v>300057</v>
      </c>
      <c r="Z78" s="24">
        <v>228120</v>
      </c>
      <c r="AA78" s="24">
        <v>481474</v>
      </c>
      <c r="AB78" s="24">
        <v>563865</v>
      </c>
      <c r="AC78" s="24">
        <v>578742</v>
      </c>
      <c r="AD78" s="24">
        <v>531793</v>
      </c>
      <c r="AE78" s="24">
        <v>311980</v>
      </c>
      <c r="AF78" s="24">
        <v>313168</v>
      </c>
      <c r="AG78" s="24">
        <v>225082</v>
      </c>
      <c r="AH78" s="24">
        <v>65465</v>
      </c>
      <c r="AI78" s="24">
        <v>7125</v>
      </c>
      <c r="AJ78" s="24">
        <v>1983</v>
      </c>
      <c r="AK78" s="24">
        <v>13065</v>
      </c>
    </row>
    <row r="79" spans="1:37" ht="25.5">
      <c r="A79" s="9" t="s">
        <v>442</v>
      </c>
      <c r="B79" s="197" t="s">
        <v>443</v>
      </c>
      <c r="C79" s="24">
        <v>26458387</v>
      </c>
      <c r="D79" s="24">
        <v>28918697</v>
      </c>
      <c r="E79" s="24">
        <v>29794139</v>
      </c>
      <c r="F79" s="24">
        <v>29631923</v>
      </c>
      <c r="G79" s="24">
        <v>29877265</v>
      </c>
      <c r="H79" s="24">
        <v>49534661</v>
      </c>
      <c r="I79" s="24">
        <v>50201630</v>
      </c>
      <c r="J79" s="24">
        <v>52269544</v>
      </c>
      <c r="K79" s="24">
        <v>52713155</v>
      </c>
      <c r="L79" s="24">
        <v>53675770</v>
      </c>
      <c r="M79" s="24">
        <v>54211801</v>
      </c>
      <c r="N79" s="24">
        <v>55075871</v>
      </c>
      <c r="O79" s="24">
        <v>55884822</v>
      </c>
      <c r="P79" s="24">
        <v>56040582</v>
      </c>
      <c r="Q79" s="24">
        <v>56546787</v>
      </c>
      <c r="R79" s="24">
        <v>52967568</v>
      </c>
      <c r="S79" s="24">
        <v>49500358</v>
      </c>
      <c r="T79" s="24">
        <v>50620652</v>
      </c>
      <c r="U79" s="24">
        <v>51671510</v>
      </c>
      <c r="V79" s="24">
        <v>70997701</v>
      </c>
      <c r="W79" s="24">
        <v>72210895</v>
      </c>
      <c r="X79" s="24">
        <v>70857188</v>
      </c>
      <c r="Y79" s="24">
        <v>72196212</v>
      </c>
      <c r="Z79" s="24">
        <v>71836643</v>
      </c>
      <c r="AA79" s="24">
        <v>74977955</v>
      </c>
      <c r="AB79" s="24">
        <v>74339859</v>
      </c>
      <c r="AC79" s="24">
        <v>73961882</v>
      </c>
      <c r="AD79" s="24">
        <v>74097269</v>
      </c>
      <c r="AE79" s="24">
        <v>75407355</v>
      </c>
      <c r="AF79" s="24">
        <v>78505722</v>
      </c>
      <c r="AG79" s="24">
        <v>82164097</v>
      </c>
      <c r="AH79" s="24">
        <v>85080454</v>
      </c>
      <c r="AI79" s="24">
        <v>88181144</v>
      </c>
      <c r="AJ79" s="24">
        <v>90708889</v>
      </c>
      <c r="AK79" s="24">
        <v>92086568</v>
      </c>
    </row>
    <row r="80" spans="1:37" ht="25.5">
      <c r="A80" s="9" t="s">
        <v>432</v>
      </c>
      <c r="B80" s="197" t="s">
        <v>433</v>
      </c>
      <c r="C80" s="24"/>
      <c r="D80" s="24"/>
      <c r="E80" s="24"/>
      <c r="F80" s="24"/>
      <c r="G80" s="24"/>
      <c r="H80" s="24"/>
      <c r="I80" s="24"/>
      <c r="J80" s="24"/>
      <c r="K80" s="24"/>
      <c r="L80" s="24"/>
      <c r="M80" s="24"/>
      <c r="N80" s="24"/>
      <c r="O80" s="24"/>
      <c r="P80" s="24"/>
      <c r="Q80" s="24"/>
      <c r="R80" s="24"/>
      <c r="S80" s="24">
        <v>2750954</v>
      </c>
      <c r="T80" s="24">
        <v>2636772</v>
      </c>
      <c r="U80" s="24">
        <v>2555133</v>
      </c>
      <c r="V80" s="24">
        <v>2416249</v>
      </c>
      <c r="W80" s="24">
        <v>2283645</v>
      </c>
      <c r="X80" s="24">
        <v>2182483</v>
      </c>
      <c r="Y80" s="24">
        <v>2069805</v>
      </c>
      <c r="Z80" s="24">
        <v>1974396</v>
      </c>
      <c r="AA80" s="24">
        <v>1807680</v>
      </c>
      <c r="AB80" s="24">
        <v>1714418</v>
      </c>
      <c r="AC80" s="24">
        <v>1640581</v>
      </c>
      <c r="AD80" s="24">
        <v>1539848</v>
      </c>
      <c r="AE80" s="24">
        <v>1449151</v>
      </c>
      <c r="AF80" s="24">
        <v>1374555</v>
      </c>
      <c r="AG80" s="24">
        <v>1303134</v>
      </c>
      <c r="AH80" s="24">
        <v>1219027</v>
      </c>
      <c r="AI80" s="24">
        <v>1124793</v>
      </c>
      <c r="AJ80" s="24">
        <v>1089886</v>
      </c>
      <c r="AK80" s="24">
        <v>1024469</v>
      </c>
    </row>
    <row r="81" spans="1:37">
      <c r="A81" s="9" t="s">
        <v>180</v>
      </c>
      <c r="B81" s="197" t="s">
        <v>444</v>
      </c>
      <c r="C81" s="24">
        <v>6377810</v>
      </c>
      <c r="D81" s="24">
        <v>6537759</v>
      </c>
      <c r="E81" s="24">
        <v>6893680</v>
      </c>
      <c r="F81" s="24">
        <v>7084017</v>
      </c>
      <c r="G81" s="24">
        <v>6267672</v>
      </c>
      <c r="H81" s="24">
        <v>8432095</v>
      </c>
      <c r="I81" s="24">
        <v>6962185</v>
      </c>
      <c r="J81" s="24">
        <v>7845074</v>
      </c>
      <c r="K81" s="24">
        <v>9484763</v>
      </c>
      <c r="L81" s="24">
        <v>10011272</v>
      </c>
      <c r="M81" s="24">
        <v>10464436</v>
      </c>
      <c r="N81" s="24">
        <v>12497855</v>
      </c>
      <c r="O81" s="24">
        <v>11018172</v>
      </c>
      <c r="P81" s="24">
        <v>11098211</v>
      </c>
      <c r="Q81" s="24">
        <v>11218587</v>
      </c>
      <c r="R81" s="24">
        <v>13922540</v>
      </c>
      <c r="S81" s="24"/>
      <c r="T81" s="24"/>
      <c r="U81" s="24"/>
      <c r="V81" s="24"/>
      <c r="W81" s="24"/>
      <c r="X81" s="24"/>
      <c r="Y81" s="24"/>
      <c r="Z81" s="24"/>
      <c r="AA81" s="24"/>
      <c r="AB81" s="24"/>
      <c r="AC81" s="24"/>
      <c r="AD81" s="24"/>
      <c r="AE81" s="24"/>
      <c r="AF81" s="24"/>
      <c r="AG81" s="24"/>
      <c r="AH81" s="24"/>
      <c r="AI81" s="24"/>
      <c r="AJ81" s="24"/>
      <c r="AK81" s="24"/>
    </row>
    <row r="82" spans="1:37" ht="25.5">
      <c r="A82" s="9" t="s">
        <v>445</v>
      </c>
      <c r="B82" s="197" t="s">
        <v>446</v>
      </c>
      <c r="C82" s="24"/>
      <c r="D82" s="24"/>
      <c r="E82" s="24"/>
      <c r="F82" s="24"/>
      <c r="G82" s="24"/>
      <c r="H82" s="24"/>
      <c r="I82" s="24"/>
      <c r="J82" s="24"/>
      <c r="K82" s="24"/>
      <c r="L82" s="24"/>
      <c r="M82" s="24"/>
      <c r="N82" s="24"/>
      <c r="O82" s="24"/>
      <c r="P82" s="24"/>
      <c r="Q82" s="24"/>
      <c r="R82" s="24"/>
      <c r="S82" s="24">
        <v>9478262</v>
      </c>
      <c r="T82" s="24">
        <v>9413855</v>
      </c>
      <c r="U82" s="24">
        <v>9166178</v>
      </c>
      <c r="V82" s="24">
        <v>11939238</v>
      </c>
      <c r="W82" s="24">
        <v>16079051</v>
      </c>
      <c r="X82" s="24">
        <v>15977152</v>
      </c>
      <c r="Y82" s="24">
        <v>17009661</v>
      </c>
      <c r="Z82" s="24">
        <v>17916645</v>
      </c>
      <c r="AA82" s="24">
        <v>18204480</v>
      </c>
      <c r="AB82" s="24">
        <v>19905356</v>
      </c>
      <c r="AC82" s="24">
        <v>21832298</v>
      </c>
      <c r="AD82" s="24">
        <v>23361022</v>
      </c>
      <c r="AE82" s="24">
        <v>23456816</v>
      </c>
      <c r="AF82" s="24">
        <v>23407789</v>
      </c>
      <c r="AG82" s="24">
        <v>23311378</v>
      </c>
      <c r="AH82" s="24">
        <v>23268041</v>
      </c>
      <c r="AI82" s="24">
        <v>23369883</v>
      </c>
      <c r="AJ82" s="24">
        <v>23352086</v>
      </c>
      <c r="AK82" s="24">
        <v>23217809</v>
      </c>
    </row>
    <row r="83" spans="1:37" ht="25.5">
      <c r="A83" s="9" t="s">
        <v>588</v>
      </c>
      <c r="B83" s="197" t="s">
        <v>589</v>
      </c>
      <c r="C83" s="24"/>
      <c r="D83" s="24"/>
      <c r="E83" s="24"/>
      <c r="F83" s="24"/>
      <c r="G83" s="24"/>
      <c r="H83" s="24"/>
      <c r="I83" s="24"/>
      <c r="J83" s="24"/>
      <c r="K83" s="24"/>
      <c r="L83" s="24"/>
      <c r="M83" s="24"/>
      <c r="N83" s="24"/>
      <c r="O83" s="24"/>
      <c r="P83" s="24"/>
      <c r="Q83" s="24"/>
      <c r="R83" s="24"/>
      <c r="S83" s="24">
        <v>118562</v>
      </c>
      <c r="T83" s="24">
        <v>134997</v>
      </c>
      <c r="U83" s="24">
        <v>139591</v>
      </c>
      <c r="V83" s="24">
        <v>204421</v>
      </c>
      <c r="W83" s="24">
        <v>206202</v>
      </c>
      <c r="X83" s="24">
        <v>211283</v>
      </c>
      <c r="Y83" s="24">
        <v>219470</v>
      </c>
      <c r="Z83" s="24">
        <v>241754</v>
      </c>
      <c r="AA83" s="24">
        <v>279141</v>
      </c>
      <c r="AB83" s="24">
        <v>340468</v>
      </c>
      <c r="AC83" s="24">
        <v>363874.00852999999</v>
      </c>
      <c r="AD83" s="24">
        <v>371900</v>
      </c>
      <c r="AE83" s="24">
        <v>379637</v>
      </c>
      <c r="AF83" s="24">
        <v>390716</v>
      </c>
      <c r="AG83" s="24">
        <v>324804</v>
      </c>
      <c r="AH83" s="24">
        <v>347309</v>
      </c>
      <c r="AI83" s="24">
        <v>352711</v>
      </c>
      <c r="AJ83" s="24">
        <v>309974</v>
      </c>
      <c r="AK83" s="24">
        <v>316129</v>
      </c>
    </row>
    <row r="84" spans="1:37" ht="25.5">
      <c r="A84" s="9" t="s">
        <v>590</v>
      </c>
      <c r="B84" s="197" t="s">
        <v>447</v>
      </c>
      <c r="C84" s="24"/>
      <c r="D84" s="24"/>
      <c r="E84" s="24"/>
      <c r="F84" s="24"/>
      <c r="G84" s="24"/>
      <c r="H84" s="24"/>
      <c r="I84" s="24"/>
      <c r="J84" s="24"/>
      <c r="K84" s="24"/>
      <c r="L84" s="24"/>
      <c r="M84" s="24"/>
      <c r="N84" s="24"/>
      <c r="O84" s="24"/>
      <c r="P84" s="24"/>
      <c r="Q84" s="24"/>
      <c r="R84" s="24"/>
      <c r="S84" s="24">
        <v>4801476</v>
      </c>
      <c r="T84" s="24">
        <v>4768541</v>
      </c>
      <c r="U84" s="24">
        <v>4541389</v>
      </c>
      <c r="V84" s="24">
        <v>15875339</v>
      </c>
      <c r="W84" s="24">
        <v>10194356</v>
      </c>
      <c r="X84" s="24">
        <v>9917396</v>
      </c>
      <c r="Y84" s="24">
        <v>8082845</v>
      </c>
      <c r="Z84" s="24">
        <v>7953358</v>
      </c>
      <c r="AA84" s="24">
        <v>7093076</v>
      </c>
      <c r="AB84" s="24">
        <v>10677194</v>
      </c>
      <c r="AC84" s="24">
        <v>14707255.5</v>
      </c>
      <c r="AD84" s="24">
        <v>10228560</v>
      </c>
      <c r="AE84" s="24">
        <v>10311427</v>
      </c>
      <c r="AF84" s="24">
        <v>10084750</v>
      </c>
      <c r="AG84" s="24">
        <v>9955538</v>
      </c>
      <c r="AH84" s="24">
        <v>9143353</v>
      </c>
      <c r="AI84" s="24">
        <v>8522491</v>
      </c>
      <c r="AJ84" s="24">
        <v>7925556</v>
      </c>
      <c r="AK84" s="24">
        <v>7519927</v>
      </c>
    </row>
    <row r="85" spans="1:37">
      <c r="A85" s="9" t="s">
        <v>181</v>
      </c>
      <c r="B85" s="197" t="s">
        <v>182</v>
      </c>
      <c r="C85" s="24">
        <v>62524</v>
      </c>
      <c r="D85" s="24">
        <v>62524</v>
      </c>
      <c r="E85" s="24">
        <v>62524</v>
      </c>
      <c r="F85" s="24">
        <v>54627</v>
      </c>
      <c r="G85" s="24">
        <v>54627</v>
      </c>
      <c r="H85" s="24">
        <v>54627</v>
      </c>
      <c r="I85" s="24">
        <v>54627</v>
      </c>
      <c r="J85" s="24">
        <v>54627</v>
      </c>
      <c r="K85" s="24">
        <v>54487</v>
      </c>
      <c r="L85" s="24">
        <v>54487</v>
      </c>
      <c r="M85" s="24">
        <v>54487</v>
      </c>
      <c r="N85" s="24">
        <v>54466</v>
      </c>
      <c r="O85" s="24">
        <v>54466</v>
      </c>
      <c r="P85" s="24">
        <v>54466</v>
      </c>
      <c r="Q85" s="24">
        <v>54466</v>
      </c>
      <c r="R85" s="24">
        <v>54435</v>
      </c>
      <c r="S85" s="24">
        <v>54435</v>
      </c>
      <c r="T85" s="24">
        <v>54435</v>
      </c>
      <c r="U85" s="24">
        <v>54435</v>
      </c>
      <c r="V85" s="24">
        <v>55868</v>
      </c>
      <c r="W85" s="24">
        <v>55868</v>
      </c>
      <c r="X85" s="24">
        <v>55868</v>
      </c>
      <c r="Y85" s="24">
        <v>55868</v>
      </c>
      <c r="Z85" s="24">
        <v>56577</v>
      </c>
      <c r="AA85" s="24">
        <v>56577</v>
      </c>
      <c r="AB85" s="24">
        <v>56577</v>
      </c>
      <c r="AC85" s="24">
        <v>56577</v>
      </c>
      <c r="AD85" s="24"/>
      <c r="AE85" s="24"/>
      <c r="AF85" s="24"/>
      <c r="AG85" s="24"/>
      <c r="AH85" s="24"/>
      <c r="AI85" s="24"/>
      <c r="AJ85" s="24"/>
      <c r="AK85" s="24"/>
    </row>
    <row r="86" spans="1:37">
      <c r="A86" s="9" t="s">
        <v>183</v>
      </c>
      <c r="B86" s="197" t="s">
        <v>184</v>
      </c>
      <c r="C86" s="24">
        <v>36259</v>
      </c>
      <c r="D86" s="24">
        <v>37101</v>
      </c>
      <c r="E86" s="24"/>
      <c r="F86" s="24"/>
      <c r="G86" s="24"/>
      <c r="H86" s="24"/>
      <c r="I86" s="24"/>
      <c r="J86" s="24"/>
      <c r="K86" s="24"/>
      <c r="L86" s="24"/>
      <c r="M86" s="24"/>
      <c r="N86" s="24"/>
      <c r="O86" s="24"/>
      <c r="P86" s="24"/>
      <c r="Q86" s="24"/>
      <c r="R86" s="24"/>
      <c r="S86" s="24"/>
      <c r="T86" s="24"/>
      <c r="U86" s="24"/>
      <c r="V86" s="24"/>
      <c r="W86" s="24"/>
      <c r="X86" s="24">
        <v>0</v>
      </c>
      <c r="Y86" s="24"/>
      <c r="Z86" s="24"/>
      <c r="AA86" s="24"/>
      <c r="AB86" s="24"/>
      <c r="AC86" s="24"/>
      <c r="AD86" s="24"/>
      <c r="AE86" s="24"/>
      <c r="AF86" s="24"/>
      <c r="AG86" s="24"/>
      <c r="AH86" s="24"/>
      <c r="AI86" s="24"/>
      <c r="AJ86" s="24"/>
      <c r="AK86" s="24"/>
    </row>
    <row r="87" spans="1:37">
      <c r="A87" s="9" t="s">
        <v>185</v>
      </c>
      <c r="B87" s="197" t="s">
        <v>186</v>
      </c>
      <c r="C87" s="24">
        <v>152684</v>
      </c>
      <c r="D87" s="24">
        <v>153405</v>
      </c>
      <c r="E87" s="24">
        <v>153402</v>
      </c>
      <c r="F87" s="24">
        <v>165307</v>
      </c>
      <c r="G87" s="24">
        <v>166528</v>
      </c>
      <c r="H87" s="24">
        <v>265983</v>
      </c>
      <c r="I87" s="24">
        <v>261231</v>
      </c>
      <c r="J87" s="24">
        <v>256455</v>
      </c>
      <c r="K87" s="24">
        <v>253192</v>
      </c>
      <c r="L87" s="24">
        <v>236462</v>
      </c>
      <c r="M87" s="24">
        <v>242688</v>
      </c>
      <c r="N87" s="24">
        <v>246552</v>
      </c>
      <c r="O87" s="24">
        <v>237592</v>
      </c>
      <c r="P87" s="24">
        <v>245367</v>
      </c>
      <c r="Q87" s="24">
        <v>260424</v>
      </c>
      <c r="R87" s="24">
        <v>288340</v>
      </c>
      <c r="S87" s="24">
        <v>282311</v>
      </c>
      <c r="T87" s="24">
        <v>306452</v>
      </c>
      <c r="U87" s="24">
        <v>317698</v>
      </c>
      <c r="V87" s="24">
        <v>520767</v>
      </c>
      <c r="W87" s="24">
        <v>506991</v>
      </c>
      <c r="X87" s="24">
        <v>498069</v>
      </c>
      <c r="Y87" s="24">
        <v>490969</v>
      </c>
      <c r="Z87" s="24">
        <v>519945</v>
      </c>
      <c r="AA87" s="24">
        <v>511272</v>
      </c>
      <c r="AB87" s="24">
        <v>525717</v>
      </c>
      <c r="AC87" s="24">
        <v>552575.12298999995</v>
      </c>
      <c r="AD87" s="24">
        <v>651608</v>
      </c>
      <c r="AE87" s="24">
        <v>634350</v>
      </c>
      <c r="AF87" s="24">
        <v>649326</v>
      </c>
      <c r="AG87" s="24">
        <v>654274</v>
      </c>
      <c r="AH87" s="24">
        <v>728475</v>
      </c>
      <c r="AI87" s="24">
        <v>704206</v>
      </c>
      <c r="AJ87" s="24">
        <v>739728</v>
      </c>
      <c r="AK87" s="24">
        <v>752014</v>
      </c>
    </row>
    <row r="88" spans="1:37">
      <c r="A88" s="9" t="s">
        <v>187</v>
      </c>
      <c r="B88" s="197" t="s">
        <v>148</v>
      </c>
      <c r="C88" s="24">
        <v>436637</v>
      </c>
      <c r="D88" s="24">
        <v>427054</v>
      </c>
      <c r="E88" s="24">
        <v>415993</v>
      </c>
      <c r="F88" s="24">
        <v>411063</v>
      </c>
      <c r="G88" s="24">
        <v>398895</v>
      </c>
      <c r="H88" s="24">
        <v>490236</v>
      </c>
      <c r="I88" s="24">
        <v>526526</v>
      </c>
      <c r="J88" s="24">
        <v>537201</v>
      </c>
      <c r="K88" s="24">
        <v>531291</v>
      </c>
      <c r="L88" s="24">
        <v>537587</v>
      </c>
      <c r="M88" s="24">
        <v>537341</v>
      </c>
      <c r="N88" s="24">
        <v>546002</v>
      </c>
      <c r="O88" s="24">
        <v>529818</v>
      </c>
      <c r="P88" s="24">
        <v>518260</v>
      </c>
      <c r="Q88" s="24">
        <v>507276</v>
      </c>
      <c r="R88" s="24">
        <v>500647</v>
      </c>
      <c r="S88" s="24">
        <v>486575</v>
      </c>
      <c r="T88" s="24">
        <v>479903</v>
      </c>
      <c r="U88" s="24">
        <v>465377</v>
      </c>
      <c r="V88" s="24">
        <v>511275</v>
      </c>
      <c r="W88" s="24">
        <v>1097855</v>
      </c>
      <c r="X88" s="24">
        <v>1136103</v>
      </c>
      <c r="Y88" s="24">
        <v>1189700</v>
      </c>
      <c r="Z88" s="24">
        <v>1226746</v>
      </c>
      <c r="AA88" s="24">
        <v>1158184.75</v>
      </c>
      <c r="AB88" s="24">
        <v>1149393</v>
      </c>
      <c r="AC88" s="24">
        <v>1123992.6592900001</v>
      </c>
      <c r="AD88" s="24">
        <v>1479540</v>
      </c>
      <c r="AE88" s="24">
        <v>1446340</v>
      </c>
      <c r="AF88" s="24">
        <v>1388746</v>
      </c>
      <c r="AG88" s="24">
        <v>1285292</v>
      </c>
      <c r="AH88" s="24">
        <v>1243523</v>
      </c>
      <c r="AI88" s="24">
        <v>1197390</v>
      </c>
      <c r="AJ88" s="24">
        <v>1124977</v>
      </c>
      <c r="AK88" s="24">
        <v>1077579</v>
      </c>
    </row>
    <row r="89" spans="1:37">
      <c r="A89" s="9" t="s">
        <v>188</v>
      </c>
      <c r="B89" s="197" t="s">
        <v>189</v>
      </c>
      <c r="C89" s="24">
        <v>155552</v>
      </c>
      <c r="D89" s="24">
        <v>159639</v>
      </c>
      <c r="E89" s="24">
        <v>130656</v>
      </c>
      <c r="F89" s="24">
        <v>173828</v>
      </c>
      <c r="G89" s="24">
        <v>167273</v>
      </c>
      <c r="H89" s="24">
        <v>438027</v>
      </c>
      <c r="I89" s="24">
        <v>415874</v>
      </c>
      <c r="J89" s="24">
        <v>465211</v>
      </c>
      <c r="K89" s="24">
        <v>429207</v>
      </c>
      <c r="L89" s="24">
        <v>459761</v>
      </c>
      <c r="M89" s="24">
        <v>485424</v>
      </c>
      <c r="N89" s="24">
        <v>529824</v>
      </c>
      <c r="O89" s="24">
        <v>499021</v>
      </c>
      <c r="P89" s="24">
        <v>504291</v>
      </c>
      <c r="Q89" s="24">
        <v>518139</v>
      </c>
      <c r="R89" s="24">
        <v>512045</v>
      </c>
      <c r="S89" s="24">
        <v>612851</v>
      </c>
      <c r="T89" s="24">
        <v>612039</v>
      </c>
      <c r="U89" s="24">
        <v>616346</v>
      </c>
      <c r="V89" s="24">
        <v>1034313</v>
      </c>
      <c r="W89" s="24">
        <v>994738</v>
      </c>
      <c r="X89" s="24">
        <v>989616</v>
      </c>
      <c r="Y89" s="24">
        <v>1028678</v>
      </c>
      <c r="Z89" s="24">
        <v>976748</v>
      </c>
      <c r="AA89" s="24">
        <v>943848.28700000001</v>
      </c>
      <c r="AB89" s="24">
        <v>904821</v>
      </c>
      <c r="AC89" s="24">
        <v>871098.40100000007</v>
      </c>
      <c r="AD89" s="24">
        <v>745606</v>
      </c>
      <c r="AE89" s="24">
        <v>699561</v>
      </c>
      <c r="AF89" s="24">
        <v>708203</v>
      </c>
      <c r="AG89" s="24">
        <v>765151</v>
      </c>
      <c r="AH89" s="24">
        <v>876599</v>
      </c>
      <c r="AI89" s="24">
        <v>930713</v>
      </c>
      <c r="AJ89" s="24">
        <v>1054515</v>
      </c>
      <c r="AK89" s="24">
        <v>1113115</v>
      </c>
    </row>
    <row r="90" spans="1:37">
      <c r="A90" s="9" t="s">
        <v>591</v>
      </c>
      <c r="B90" s="197" t="s">
        <v>190</v>
      </c>
      <c r="C90" s="24">
        <v>6820</v>
      </c>
      <c r="D90" s="24"/>
      <c r="E90" s="24">
        <v>4606</v>
      </c>
      <c r="F90" s="24"/>
      <c r="G90" s="24">
        <v>7890</v>
      </c>
      <c r="H90" s="24"/>
      <c r="I90" s="24"/>
      <c r="J90" s="24"/>
      <c r="K90" s="24">
        <v>10814</v>
      </c>
      <c r="L90" s="24"/>
      <c r="M90" s="24"/>
      <c r="N90" s="24"/>
      <c r="O90" s="24"/>
      <c r="P90" s="24"/>
      <c r="Q90" s="24"/>
      <c r="R90" s="24"/>
      <c r="S90" s="24"/>
      <c r="T90" s="24">
        <v>15400</v>
      </c>
      <c r="U90" s="24">
        <v>5303</v>
      </c>
      <c r="V90" s="24"/>
      <c r="W90" s="24">
        <v>2461</v>
      </c>
      <c r="X90" s="24">
        <v>0</v>
      </c>
      <c r="Y90" s="24">
        <v>0</v>
      </c>
      <c r="Z90" s="24">
        <v>0</v>
      </c>
      <c r="AA90" s="24">
        <v>27139</v>
      </c>
      <c r="AB90" s="24">
        <v>43195</v>
      </c>
      <c r="AC90" s="24">
        <v>42816</v>
      </c>
      <c r="AD90" s="24">
        <v>55087</v>
      </c>
      <c r="AE90" s="24">
        <v>62938</v>
      </c>
      <c r="AF90" s="24">
        <v>41752</v>
      </c>
      <c r="AG90" s="24">
        <v>32335</v>
      </c>
      <c r="AH90" s="24">
        <v>94</v>
      </c>
      <c r="AI90" s="24">
        <v>304</v>
      </c>
      <c r="AJ90" s="24">
        <v>5260</v>
      </c>
      <c r="AK90" s="24">
        <v>10081</v>
      </c>
    </row>
    <row r="91" spans="1:37" ht="15" thickBot="1">
      <c r="A91" s="9" t="s">
        <v>191</v>
      </c>
      <c r="B91" s="197" t="s">
        <v>192</v>
      </c>
      <c r="C91" s="75">
        <v>192159</v>
      </c>
      <c r="D91" s="75">
        <v>160651</v>
      </c>
      <c r="E91" s="75">
        <v>46418</v>
      </c>
      <c r="F91" s="75">
        <v>60702</v>
      </c>
      <c r="G91" s="75">
        <v>126716</v>
      </c>
      <c r="H91" s="75">
        <v>241051</v>
      </c>
      <c r="I91" s="75">
        <v>393911</v>
      </c>
      <c r="J91" s="75">
        <v>251521</v>
      </c>
      <c r="K91" s="75">
        <v>330145</v>
      </c>
      <c r="L91" s="75">
        <v>460962</v>
      </c>
      <c r="M91" s="75">
        <v>415948</v>
      </c>
      <c r="N91" s="75">
        <v>475314</v>
      </c>
      <c r="O91" s="75">
        <v>514273</v>
      </c>
      <c r="P91" s="75">
        <v>453344</v>
      </c>
      <c r="Q91" s="75">
        <v>396832</v>
      </c>
      <c r="R91" s="75">
        <v>301041</v>
      </c>
      <c r="S91" s="75">
        <v>434965</v>
      </c>
      <c r="T91" s="75">
        <v>514294</v>
      </c>
      <c r="U91" s="75">
        <v>430924</v>
      </c>
      <c r="V91" s="75">
        <v>762653</v>
      </c>
      <c r="W91" s="75">
        <v>665890</v>
      </c>
      <c r="X91" s="75">
        <v>879264</v>
      </c>
      <c r="Y91" s="75">
        <v>693855</v>
      </c>
      <c r="Z91" s="75">
        <v>884845</v>
      </c>
      <c r="AA91" s="75">
        <v>629701.1394199999</v>
      </c>
      <c r="AB91" s="75">
        <v>804878.79999999993</v>
      </c>
      <c r="AC91" s="75">
        <v>810344.21002999996</v>
      </c>
      <c r="AD91" s="75">
        <v>786839</v>
      </c>
      <c r="AE91" s="75">
        <v>739544</v>
      </c>
      <c r="AF91" s="75">
        <v>656849</v>
      </c>
      <c r="AG91" s="75">
        <v>860266</v>
      </c>
      <c r="AH91" s="75">
        <v>656595</v>
      </c>
      <c r="AI91" s="75">
        <v>826723</v>
      </c>
      <c r="AJ91" s="75">
        <v>887940</v>
      </c>
      <c r="AK91" s="75">
        <v>1016934</v>
      </c>
    </row>
    <row r="92" spans="1:37" ht="15.75" thickTop="1">
      <c r="A92" s="169" t="s">
        <v>193</v>
      </c>
      <c r="B92" s="213" t="s">
        <v>194</v>
      </c>
      <c r="C92" s="170">
        <v>36172259</v>
      </c>
      <c r="D92" s="170">
        <v>38774537</v>
      </c>
      <c r="E92" s="170">
        <v>40203026</v>
      </c>
      <c r="F92" s="170">
        <v>40496575</v>
      </c>
      <c r="G92" s="170">
        <v>39763747</v>
      </c>
      <c r="H92" s="170">
        <v>62602243</v>
      </c>
      <c r="I92" s="170">
        <v>61736810</v>
      </c>
      <c r="J92" s="170">
        <v>65372338</v>
      </c>
      <c r="K92" s="170">
        <v>66260601</v>
      </c>
      <c r="L92" s="170">
        <v>69717354</v>
      </c>
      <c r="M92" s="170">
        <v>69087079</v>
      </c>
      <c r="N92" s="170">
        <v>72304999</v>
      </c>
      <c r="O92" s="170">
        <v>71598515</v>
      </c>
      <c r="P92" s="170">
        <v>71975471</v>
      </c>
      <c r="Q92" s="170">
        <v>71900179</v>
      </c>
      <c r="R92" s="170">
        <v>72655491</v>
      </c>
      <c r="S92" s="170">
        <v>71920674</v>
      </c>
      <c r="T92" s="170">
        <v>71355941</v>
      </c>
      <c r="U92" s="170">
        <v>71823883</v>
      </c>
      <c r="V92" s="170">
        <v>109022519</v>
      </c>
      <c r="W92" s="170">
        <v>108845223</v>
      </c>
      <c r="X92" s="170">
        <v>106544101</v>
      </c>
      <c r="Y92" s="170">
        <v>107555619</v>
      </c>
      <c r="Z92" s="170">
        <v>109954142</v>
      </c>
      <c r="AA92" s="170">
        <v>112043941.17042001</v>
      </c>
      <c r="AB92" s="170">
        <v>118707147.8</v>
      </c>
      <c r="AC92" s="170">
        <v>121574248.42232001</v>
      </c>
      <c r="AD92" s="170">
        <v>119577288</v>
      </c>
      <c r="AE92" s="170">
        <v>122095011</v>
      </c>
      <c r="AF92" s="170">
        <v>124022771</v>
      </c>
      <c r="AG92" s="170">
        <v>127616365</v>
      </c>
      <c r="AH92" s="170">
        <v>131777481</v>
      </c>
      <c r="AI92" s="170">
        <v>138009142</v>
      </c>
      <c r="AJ92" s="170">
        <v>142319932</v>
      </c>
      <c r="AK92" s="170">
        <v>146387229</v>
      </c>
    </row>
    <row r="93" spans="1:37">
      <c r="C93" s="108"/>
      <c r="D93" s="108"/>
      <c r="E93" s="108"/>
      <c r="F93" s="108"/>
      <c r="G93" s="108"/>
      <c r="H93" s="108"/>
      <c r="I93" s="108"/>
      <c r="J93" s="108"/>
      <c r="K93" s="108"/>
      <c r="L93" s="108"/>
      <c r="M93" s="108"/>
      <c r="N93" s="108"/>
      <c r="O93" s="108"/>
      <c r="P93" s="108"/>
      <c r="Q93" s="108"/>
      <c r="R93" s="108"/>
      <c r="S93" s="108"/>
      <c r="T93" s="108"/>
      <c r="U93" s="108"/>
      <c r="V93" s="108"/>
      <c r="W93" s="108"/>
      <c r="X93" s="108"/>
      <c r="Y93" s="108"/>
      <c r="Z93" s="108"/>
      <c r="AA93" s="108"/>
      <c r="AB93" s="108"/>
      <c r="AC93" s="108"/>
      <c r="AJ93" s="2"/>
      <c r="AK93" s="2"/>
    </row>
    <row r="94" spans="1:37">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row>
    <row r="95" spans="1:37">
      <c r="A95" s="58" t="s">
        <v>164</v>
      </c>
      <c r="B95" s="59" t="s">
        <v>165</v>
      </c>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c r="AK95" s="60"/>
    </row>
    <row r="96" spans="1:37" ht="30.6" customHeight="1">
      <c r="A96" s="231" t="s">
        <v>166</v>
      </c>
      <c r="B96" s="231" t="s">
        <v>167</v>
      </c>
      <c r="C96" s="195" t="s">
        <v>11</v>
      </c>
      <c r="D96" s="195" t="s">
        <v>10</v>
      </c>
      <c r="E96" s="195" t="s">
        <v>9</v>
      </c>
      <c r="F96" s="195" t="s">
        <v>8</v>
      </c>
      <c r="G96" s="195" t="s">
        <v>7</v>
      </c>
      <c r="H96" s="195" t="s">
        <v>6</v>
      </c>
      <c r="I96" s="195" t="s">
        <v>349</v>
      </c>
      <c r="J96" s="195" t="s">
        <v>360</v>
      </c>
      <c r="K96" s="195" t="s">
        <v>380</v>
      </c>
      <c r="L96" s="195" t="s">
        <v>397</v>
      </c>
      <c r="M96" s="195" t="s">
        <v>407</v>
      </c>
      <c r="N96" s="195" t="s">
        <v>414</v>
      </c>
      <c r="O96" s="195" t="s">
        <v>416</v>
      </c>
      <c r="P96" s="195" t="s">
        <v>418</v>
      </c>
      <c r="Q96" s="195" t="s">
        <v>422</v>
      </c>
      <c r="R96" s="195" t="s">
        <v>426</v>
      </c>
      <c r="S96" s="195" t="s">
        <v>428</v>
      </c>
      <c r="T96" s="195">
        <v>43281</v>
      </c>
      <c r="U96" s="195">
        <v>43373</v>
      </c>
      <c r="V96" s="195">
        <v>43465</v>
      </c>
      <c r="W96" s="195">
        <v>43555</v>
      </c>
      <c r="X96" s="195">
        <v>43646</v>
      </c>
      <c r="Y96" s="195">
        <v>43738</v>
      </c>
      <c r="Z96" s="195">
        <v>43830</v>
      </c>
      <c r="AA96" s="195">
        <v>43921</v>
      </c>
      <c r="AB96" s="195">
        <v>44012</v>
      </c>
      <c r="AC96" s="195">
        <v>44104</v>
      </c>
      <c r="AD96" s="195">
        <v>44196</v>
      </c>
      <c r="AE96" s="195">
        <v>44286</v>
      </c>
      <c r="AF96" s="195">
        <v>44377</v>
      </c>
      <c r="AG96" s="195">
        <v>44469</v>
      </c>
      <c r="AH96" s="195">
        <v>44561</v>
      </c>
      <c r="AI96" s="194">
        <v>44651</v>
      </c>
      <c r="AJ96" s="194">
        <v>44742</v>
      </c>
      <c r="AK96" s="194">
        <v>44834</v>
      </c>
    </row>
    <row r="97" spans="1:37">
      <c r="A97" s="63" t="s">
        <v>195</v>
      </c>
      <c r="B97" s="212" t="s">
        <v>196</v>
      </c>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J97" s="65"/>
      <c r="AK97" s="24"/>
    </row>
    <row r="98" spans="1:37">
      <c r="A98" s="9" t="s">
        <v>597</v>
      </c>
      <c r="B98" s="197" t="s">
        <v>598</v>
      </c>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v>106994</v>
      </c>
      <c r="AD98" s="65">
        <v>84675</v>
      </c>
      <c r="AE98" s="24"/>
      <c r="AF98" s="24"/>
      <c r="AG98" s="24">
        <v>105570</v>
      </c>
      <c r="AH98" s="24"/>
      <c r="AI98" s="24"/>
      <c r="AJ98" s="24"/>
      <c r="AK98" s="24"/>
    </row>
    <row r="99" spans="1:37">
      <c r="A99" s="9" t="s">
        <v>197</v>
      </c>
      <c r="B99" s="197" t="s">
        <v>592</v>
      </c>
      <c r="C99" s="24">
        <v>3207120</v>
      </c>
      <c r="D99" s="24">
        <v>4282635</v>
      </c>
      <c r="E99" s="24">
        <v>2574958</v>
      </c>
      <c r="F99" s="24">
        <v>1546739</v>
      </c>
      <c r="G99" s="24">
        <v>1471085</v>
      </c>
      <c r="H99" s="24">
        <v>9528844</v>
      </c>
      <c r="I99" s="24">
        <v>8650762</v>
      </c>
      <c r="J99" s="24">
        <v>9876892</v>
      </c>
      <c r="K99" s="24">
        <v>8553069</v>
      </c>
      <c r="L99" s="24">
        <v>8014535</v>
      </c>
      <c r="M99" s="24">
        <v>6517608</v>
      </c>
      <c r="N99" s="24">
        <v>7308814</v>
      </c>
      <c r="O99" s="24">
        <v>5880408</v>
      </c>
      <c r="P99" s="24">
        <v>6890764</v>
      </c>
      <c r="Q99" s="24">
        <v>6607230</v>
      </c>
      <c r="R99" s="24">
        <v>3891235</v>
      </c>
      <c r="S99" s="24">
        <v>5053224</v>
      </c>
      <c r="T99" s="24">
        <v>4550137</v>
      </c>
      <c r="U99" s="24">
        <v>5162377</v>
      </c>
      <c r="V99" s="24">
        <v>3976469</v>
      </c>
      <c r="W99" s="24">
        <v>4371236</v>
      </c>
      <c r="X99" s="24">
        <v>4803636</v>
      </c>
      <c r="Y99" s="24">
        <v>4727260</v>
      </c>
      <c r="Z99" s="24">
        <v>4485264</v>
      </c>
      <c r="AA99" s="24">
        <v>4910888</v>
      </c>
      <c r="AB99" s="24">
        <v>4891630</v>
      </c>
      <c r="AC99" s="24">
        <v>6625207.6401300002</v>
      </c>
      <c r="AD99" s="24">
        <v>6824894</v>
      </c>
      <c r="AE99" s="24">
        <v>4910453.2</v>
      </c>
      <c r="AF99" s="24">
        <v>5779760</v>
      </c>
      <c r="AG99" s="24">
        <v>5403854</v>
      </c>
      <c r="AH99" s="24">
        <v>8012244</v>
      </c>
      <c r="AI99" s="24">
        <v>6157483</v>
      </c>
      <c r="AJ99" s="24">
        <v>7474093</v>
      </c>
      <c r="AK99" s="24">
        <v>6410975</v>
      </c>
    </row>
    <row r="100" spans="1:37" ht="25.5">
      <c r="A100" s="9" t="s">
        <v>425</v>
      </c>
      <c r="B100" s="214" t="s">
        <v>100</v>
      </c>
      <c r="C100" s="24">
        <v>261837</v>
      </c>
      <c r="D100" s="24">
        <v>159148</v>
      </c>
      <c r="E100" s="24">
        <v>145412</v>
      </c>
      <c r="F100" s="24">
        <v>45364</v>
      </c>
      <c r="G100" s="24">
        <v>111734</v>
      </c>
      <c r="H100" s="24"/>
      <c r="I100" s="24"/>
      <c r="J100" s="24"/>
      <c r="K100" s="24"/>
      <c r="L100" s="24"/>
      <c r="M100" s="24"/>
      <c r="N100" s="24"/>
      <c r="O100" s="24"/>
      <c r="P100" s="24"/>
      <c r="Q100" s="24"/>
      <c r="R100" s="24"/>
      <c r="S100" s="24"/>
      <c r="T100" s="24"/>
      <c r="U100" s="24">
        <v>800580</v>
      </c>
      <c r="V100" s="24"/>
      <c r="W100" s="24"/>
      <c r="X100" s="24"/>
      <c r="Y100" s="24"/>
      <c r="Z100" s="24"/>
      <c r="AA100" s="24"/>
      <c r="AB100" s="24"/>
      <c r="AC100" s="24"/>
      <c r="AD100" s="24"/>
      <c r="AE100" s="24"/>
      <c r="AF100" s="24"/>
      <c r="AG100" s="24"/>
      <c r="AH100" s="24"/>
      <c r="AI100" s="24"/>
      <c r="AJ100" s="24"/>
      <c r="AK100" s="24"/>
    </row>
    <row r="101" spans="1:37" ht="25.5">
      <c r="A101" s="22" t="s">
        <v>522</v>
      </c>
      <c r="B101" s="197" t="s">
        <v>723</v>
      </c>
      <c r="C101" s="24"/>
      <c r="D101" s="24"/>
      <c r="E101" s="24"/>
      <c r="F101" s="24"/>
      <c r="G101" s="24"/>
      <c r="H101" s="24">
        <v>5442</v>
      </c>
      <c r="I101" s="24">
        <v>5293</v>
      </c>
      <c r="J101" s="24">
        <v>1605</v>
      </c>
      <c r="K101" s="24">
        <v>13676</v>
      </c>
      <c r="L101" s="24">
        <v>13748</v>
      </c>
      <c r="M101" s="24">
        <v>8585</v>
      </c>
      <c r="N101" s="24">
        <v>-4080</v>
      </c>
      <c r="O101" s="24">
        <v>1783</v>
      </c>
      <c r="P101" s="24">
        <v>-2455</v>
      </c>
      <c r="Q101" s="24">
        <v>-9895</v>
      </c>
      <c r="R101" s="24">
        <v>-2992</v>
      </c>
      <c r="S101" s="24">
        <v>21668</v>
      </c>
      <c r="T101" s="24">
        <v>7948</v>
      </c>
      <c r="U101" s="24">
        <v>4664</v>
      </c>
      <c r="V101" s="24">
        <v>123600</v>
      </c>
      <c r="W101" s="24">
        <v>175283</v>
      </c>
      <c r="X101" s="24">
        <v>205551</v>
      </c>
      <c r="Y101" s="24">
        <v>276030</v>
      </c>
      <c r="Z101" s="24">
        <v>224218</v>
      </c>
      <c r="AA101" s="24">
        <v>535006</v>
      </c>
      <c r="AB101" s="24">
        <v>597961</v>
      </c>
      <c r="AC101" s="24">
        <v>585208</v>
      </c>
      <c r="AD101" s="24">
        <v>542719</v>
      </c>
      <c r="AE101" s="24">
        <v>319557</v>
      </c>
      <c r="AF101" s="24">
        <v>277325</v>
      </c>
      <c r="AG101" s="24">
        <v>161918</v>
      </c>
      <c r="AH101" s="24">
        <v>44107</v>
      </c>
      <c r="AI101" s="24">
        <v>116321</v>
      </c>
      <c r="AJ101" s="24">
        <v>227951</v>
      </c>
      <c r="AK101" s="24">
        <v>-203842</v>
      </c>
    </row>
    <row r="102" spans="1:37">
      <c r="A102" s="66" t="s">
        <v>198</v>
      </c>
      <c r="B102" s="214" t="s">
        <v>199</v>
      </c>
      <c r="C102" s="24">
        <v>28513</v>
      </c>
      <c r="D102" s="24">
        <v>53083</v>
      </c>
      <c r="E102" s="24">
        <v>18074</v>
      </c>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row>
    <row r="103" spans="1:37">
      <c r="A103" s="9" t="s">
        <v>200</v>
      </c>
      <c r="B103" s="197" t="s">
        <v>177</v>
      </c>
      <c r="C103" s="24">
        <v>320866</v>
      </c>
      <c r="D103" s="24">
        <v>293503</v>
      </c>
      <c r="E103" s="24">
        <v>389967</v>
      </c>
      <c r="F103" s="24">
        <v>448908</v>
      </c>
      <c r="G103" s="24">
        <v>321792</v>
      </c>
      <c r="H103" s="24">
        <v>357215</v>
      </c>
      <c r="I103" s="24">
        <v>347710</v>
      </c>
      <c r="J103" s="24">
        <v>351539</v>
      </c>
      <c r="K103" s="24">
        <v>397890</v>
      </c>
      <c r="L103" s="24">
        <v>358133</v>
      </c>
      <c r="M103" s="24">
        <v>291901</v>
      </c>
      <c r="N103" s="24">
        <v>271757</v>
      </c>
      <c r="O103" s="24">
        <v>345337</v>
      </c>
      <c r="P103" s="24">
        <v>394994</v>
      </c>
      <c r="Q103" s="24">
        <v>309422</v>
      </c>
      <c r="R103" s="24">
        <v>427710</v>
      </c>
      <c r="S103" s="24">
        <v>401096</v>
      </c>
      <c r="T103" s="24">
        <v>432470</v>
      </c>
      <c r="U103" s="24">
        <v>375858</v>
      </c>
      <c r="V103" s="24">
        <v>783818</v>
      </c>
      <c r="W103" s="24">
        <v>789219</v>
      </c>
      <c r="X103" s="24">
        <v>800950</v>
      </c>
      <c r="Y103" s="24">
        <v>940532</v>
      </c>
      <c r="Z103" s="24">
        <v>815637</v>
      </c>
      <c r="AA103" s="24">
        <v>1549344</v>
      </c>
      <c r="AB103" s="24">
        <v>1333735</v>
      </c>
      <c r="AC103" s="24">
        <v>1344080</v>
      </c>
      <c r="AD103" s="24">
        <v>1521148</v>
      </c>
      <c r="AE103" s="24">
        <v>1404643</v>
      </c>
      <c r="AF103" s="24">
        <v>1026498</v>
      </c>
      <c r="AG103" s="24">
        <v>1246824</v>
      </c>
      <c r="AH103" s="24">
        <v>1918032</v>
      </c>
      <c r="AI103" s="24">
        <v>2834050</v>
      </c>
      <c r="AJ103" s="24">
        <v>3486584</v>
      </c>
      <c r="AK103" s="24">
        <v>4436575</v>
      </c>
    </row>
    <row r="104" spans="1:37">
      <c r="A104" s="9" t="s">
        <v>201</v>
      </c>
      <c r="B104" s="197" t="s">
        <v>202</v>
      </c>
      <c r="C104" s="24">
        <v>27140819</v>
      </c>
      <c r="D104" s="24">
        <v>28252639</v>
      </c>
      <c r="E104" s="24">
        <v>31331127</v>
      </c>
      <c r="F104" s="24">
        <v>32804444</v>
      </c>
      <c r="G104" s="24">
        <v>32374716</v>
      </c>
      <c r="H104" s="24">
        <v>44176712</v>
      </c>
      <c r="I104" s="24">
        <v>44156915</v>
      </c>
      <c r="J104" s="24">
        <v>46527391</v>
      </c>
      <c r="K104" s="24">
        <v>47857311</v>
      </c>
      <c r="L104" s="24">
        <v>51852581</v>
      </c>
      <c r="M104" s="24">
        <v>52902388</v>
      </c>
      <c r="N104" s="24">
        <v>55155014</v>
      </c>
      <c r="O104" s="24">
        <v>55894690</v>
      </c>
      <c r="P104" s="24">
        <v>55064772</v>
      </c>
      <c r="Q104" s="24">
        <v>55285977</v>
      </c>
      <c r="R104" s="24">
        <v>56328897</v>
      </c>
      <c r="S104" s="24">
        <v>55116570</v>
      </c>
      <c r="T104" s="24">
        <v>54012858</v>
      </c>
      <c r="U104" s="24">
        <v>53063346</v>
      </c>
      <c r="V104" s="24">
        <v>87191708</v>
      </c>
      <c r="W104" s="24">
        <v>85922946</v>
      </c>
      <c r="X104" s="24">
        <v>82641868</v>
      </c>
      <c r="Y104" s="24">
        <v>83348683</v>
      </c>
      <c r="Z104" s="24">
        <v>86134984</v>
      </c>
      <c r="AA104" s="24">
        <v>86927106</v>
      </c>
      <c r="AB104" s="24">
        <v>93742118</v>
      </c>
      <c r="AC104" s="24">
        <v>94880015</v>
      </c>
      <c r="AD104" s="24">
        <v>90051004</v>
      </c>
      <c r="AE104" s="24">
        <v>94687974</v>
      </c>
      <c r="AF104" s="24">
        <v>95971665</v>
      </c>
      <c r="AG104" s="24">
        <v>99035855</v>
      </c>
      <c r="AH104" s="24">
        <v>101092941</v>
      </c>
      <c r="AI104" s="24">
        <v>107533667</v>
      </c>
      <c r="AJ104" s="24">
        <v>109413772</v>
      </c>
      <c r="AK104" s="24">
        <v>114679839</v>
      </c>
    </row>
    <row r="105" spans="1:37" ht="25.5">
      <c r="A105" s="9" t="s">
        <v>95</v>
      </c>
      <c r="B105" s="197" t="s">
        <v>96</v>
      </c>
      <c r="C105" s="24">
        <v>824879</v>
      </c>
      <c r="D105" s="24">
        <v>807583</v>
      </c>
      <c r="E105" s="24">
        <v>803779</v>
      </c>
      <c r="F105" s="24">
        <v>762311</v>
      </c>
      <c r="G105" s="24">
        <v>477882</v>
      </c>
      <c r="H105" s="24">
        <v>469276</v>
      </c>
      <c r="I105" s="24">
        <v>467686</v>
      </c>
      <c r="J105" s="24">
        <v>469083</v>
      </c>
      <c r="K105" s="24">
        <v>434948</v>
      </c>
      <c r="L105" s="24">
        <v>397816</v>
      </c>
      <c r="M105" s="24">
        <v>396577</v>
      </c>
      <c r="N105" s="24">
        <v>398059</v>
      </c>
      <c r="O105" s="24">
        <v>394153</v>
      </c>
      <c r="P105" s="24">
        <v>387914</v>
      </c>
      <c r="Q105" s="24">
        <v>386516</v>
      </c>
      <c r="R105" s="24">
        <v>2471966</v>
      </c>
      <c r="S105" s="24">
        <v>2181931</v>
      </c>
      <c r="T105" s="24">
        <v>2181744</v>
      </c>
      <c r="U105" s="24">
        <v>2181744</v>
      </c>
      <c r="V105" s="24">
        <v>2179424</v>
      </c>
      <c r="W105" s="24">
        <v>2179610</v>
      </c>
      <c r="X105" s="24">
        <v>2179424</v>
      </c>
      <c r="Y105" s="24">
        <v>2179424</v>
      </c>
      <c r="Z105" s="24">
        <v>2179052</v>
      </c>
      <c r="AA105" s="24">
        <v>1919545</v>
      </c>
      <c r="AB105" s="24">
        <v>1704302</v>
      </c>
      <c r="AC105" s="24">
        <v>1504164</v>
      </c>
      <c r="AD105" s="24">
        <v>1318380</v>
      </c>
      <c r="AE105" s="24">
        <v>1148518</v>
      </c>
      <c r="AF105" s="24">
        <v>986656</v>
      </c>
      <c r="AG105" s="24">
        <v>847060</v>
      </c>
      <c r="AH105" s="24">
        <v>722628</v>
      </c>
      <c r="AI105" s="24">
        <v>611957</v>
      </c>
      <c r="AJ105" s="24">
        <v>516076</v>
      </c>
      <c r="AK105" s="24">
        <v>435961</v>
      </c>
    </row>
    <row r="106" spans="1:37">
      <c r="A106" s="9" t="s">
        <v>203</v>
      </c>
      <c r="B106" s="197" t="s">
        <v>204</v>
      </c>
      <c r="C106" s="24">
        <v>309805</v>
      </c>
      <c r="D106" s="24">
        <v>308674</v>
      </c>
      <c r="E106" s="24">
        <v>311648</v>
      </c>
      <c r="F106" s="24">
        <v>320951</v>
      </c>
      <c r="G106" s="24">
        <v>352185</v>
      </c>
      <c r="H106" s="24">
        <v>859333</v>
      </c>
      <c r="I106" s="24">
        <v>836112</v>
      </c>
      <c r="J106" s="24">
        <v>847568</v>
      </c>
      <c r="K106" s="24">
        <v>1456494</v>
      </c>
      <c r="L106" s="24">
        <v>1496873</v>
      </c>
      <c r="M106" s="24">
        <v>1470248</v>
      </c>
      <c r="N106" s="24">
        <v>1768458</v>
      </c>
      <c r="O106" s="24">
        <v>1708282</v>
      </c>
      <c r="P106" s="24">
        <v>1698941</v>
      </c>
      <c r="Q106" s="24">
        <v>1695470</v>
      </c>
      <c r="R106" s="24">
        <v>1645102</v>
      </c>
      <c r="S106" s="24">
        <v>1652130</v>
      </c>
      <c r="T106" s="24">
        <v>1706237</v>
      </c>
      <c r="U106" s="24">
        <v>1689887</v>
      </c>
      <c r="V106" s="24">
        <v>1875769</v>
      </c>
      <c r="W106" s="24">
        <v>1879367</v>
      </c>
      <c r="X106" s="24">
        <v>1867972</v>
      </c>
      <c r="Y106" s="24">
        <v>1920534</v>
      </c>
      <c r="Z106" s="24">
        <v>1882064</v>
      </c>
      <c r="AA106" s="24">
        <v>1998570</v>
      </c>
      <c r="AB106" s="24">
        <v>1962317</v>
      </c>
      <c r="AC106" s="24">
        <v>1975455</v>
      </c>
      <c r="AD106" s="24">
        <v>4306539</v>
      </c>
      <c r="AE106" s="24">
        <v>4308602</v>
      </c>
      <c r="AF106" s="24">
        <v>4266376</v>
      </c>
      <c r="AG106" s="24">
        <v>4312595</v>
      </c>
      <c r="AH106" s="24">
        <v>4334572</v>
      </c>
      <c r="AI106" s="24">
        <v>4361591</v>
      </c>
      <c r="AJ106" s="24">
        <v>4397875</v>
      </c>
      <c r="AK106" s="24">
        <v>4496847</v>
      </c>
    </row>
    <row r="107" spans="1:37">
      <c r="A107" s="9" t="s">
        <v>539</v>
      </c>
      <c r="B107" s="197" t="s">
        <v>540</v>
      </c>
      <c r="C107" s="24"/>
      <c r="D107" s="24"/>
      <c r="E107" s="24"/>
      <c r="F107" s="24"/>
      <c r="G107" s="24"/>
      <c r="H107" s="24"/>
      <c r="I107" s="24"/>
      <c r="J107" s="24"/>
      <c r="K107" s="24"/>
      <c r="L107" s="24"/>
      <c r="M107" s="24"/>
      <c r="N107" s="24"/>
      <c r="O107" s="24"/>
      <c r="P107" s="24"/>
      <c r="Q107" s="24"/>
      <c r="R107" s="24"/>
      <c r="S107" s="24"/>
      <c r="T107" s="24"/>
      <c r="U107" s="24"/>
      <c r="V107" s="24"/>
      <c r="W107" s="24">
        <v>593097</v>
      </c>
      <c r="X107" s="24">
        <v>599594</v>
      </c>
      <c r="Y107" s="24">
        <v>616475</v>
      </c>
      <c r="Z107" s="24">
        <v>602192</v>
      </c>
      <c r="AA107" s="24">
        <v>638211</v>
      </c>
      <c r="AB107" s="24">
        <v>637185</v>
      </c>
      <c r="AC107" s="24">
        <v>629322.76789000002</v>
      </c>
      <c r="AD107" s="24">
        <v>968749</v>
      </c>
      <c r="AE107" s="24">
        <v>978393</v>
      </c>
      <c r="AF107" s="24">
        <v>942856</v>
      </c>
      <c r="AG107" s="24">
        <v>902843</v>
      </c>
      <c r="AH107" s="24">
        <v>860004</v>
      </c>
      <c r="AI107" s="24">
        <v>841227</v>
      </c>
      <c r="AJ107" s="24">
        <v>791094</v>
      </c>
      <c r="AK107" s="24">
        <v>767577</v>
      </c>
    </row>
    <row r="108" spans="1:37">
      <c r="A108" s="9" t="s">
        <v>205</v>
      </c>
      <c r="B108" s="197" t="s">
        <v>206</v>
      </c>
      <c r="C108" s="24">
        <v>453453</v>
      </c>
      <c r="D108" s="24">
        <v>494559</v>
      </c>
      <c r="E108" s="24">
        <v>382438</v>
      </c>
      <c r="F108" s="24">
        <v>325751</v>
      </c>
      <c r="G108" s="24">
        <v>407006</v>
      </c>
      <c r="H108" s="24">
        <v>832664</v>
      </c>
      <c r="I108" s="24">
        <v>872101</v>
      </c>
      <c r="J108" s="24">
        <v>816984</v>
      </c>
      <c r="K108" s="24">
        <v>1023685</v>
      </c>
      <c r="L108" s="24">
        <v>1083466</v>
      </c>
      <c r="M108" s="24">
        <v>1006473</v>
      </c>
      <c r="N108" s="24">
        <v>1122780</v>
      </c>
      <c r="O108" s="24">
        <v>984672</v>
      </c>
      <c r="P108" s="24">
        <v>1006120</v>
      </c>
      <c r="Q108" s="24">
        <v>952263</v>
      </c>
      <c r="R108" s="24">
        <v>1131555</v>
      </c>
      <c r="S108" s="24">
        <v>941151</v>
      </c>
      <c r="T108" s="24">
        <v>1908356</v>
      </c>
      <c r="U108" s="24">
        <v>1047004</v>
      </c>
      <c r="V108" s="24">
        <v>1711641</v>
      </c>
      <c r="W108" s="24">
        <v>1818286</v>
      </c>
      <c r="X108" s="24">
        <v>2095921</v>
      </c>
      <c r="Y108" s="24">
        <v>1980340</v>
      </c>
      <c r="Z108" s="24">
        <v>1893414</v>
      </c>
      <c r="AA108" s="24">
        <v>1762630.7774200002</v>
      </c>
      <c r="AB108" s="24">
        <v>1715669</v>
      </c>
      <c r="AC108" s="24">
        <v>1500464.9442100001</v>
      </c>
      <c r="AD108" s="24">
        <v>1269243.07669</v>
      </c>
      <c r="AE108" s="24">
        <v>1527922</v>
      </c>
      <c r="AF108" s="24">
        <v>1693593</v>
      </c>
      <c r="AG108" s="24">
        <v>2221936</v>
      </c>
      <c r="AH108" s="24">
        <v>1556289</v>
      </c>
      <c r="AI108" s="24">
        <v>2342681</v>
      </c>
      <c r="AJ108" s="24">
        <v>2782015</v>
      </c>
      <c r="AK108" s="24">
        <v>2264598</v>
      </c>
    </row>
    <row r="109" spans="1:37">
      <c r="A109" s="9" t="s">
        <v>387</v>
      </c>
      <c r="B109" s="197" t="s">
        <v>724</v>
      </c>
      <c r="C109" s="24">
        <v>0</v>
      </c>
      <c r="D109" s="24">
        <v>1265</v>
      </c>
      <c r="E109" s="24">
        <v>0</v>
      </c>
      <c r="F109" s="24">
        <v>9639</v>
      </c>
      <c r="G109" s="24">
        <v>0</v>
      </c>
      <c r="H109" s="24">
        <v>38155</v>
      </c>
      <c r="I109" s="24">
        <v>31664</v>
      </c>
      <c r="J109" s="24">
        <v>40716</v>
      </c>
      <c r="K109" s="24">
        <v>1299</v>
      </c>
      <c r="L109" s="24">
        <v>4010</v>
      </c>
      <c r="M109" s="24">
        <v>22372</v>
      </c>
      <c r="N109" s="24">
        <v>8313</v>
      </c>
      <c r="O109" s="24">
        <v>8147</v>
      </c>
      <c r="P109" s="24">
        <v>59276</v>
      </c>
      <c r="Q109" s="24">
        <v>104171</v>
      </c>
      <c r="R109" s="24">
        <v>117699</v>
      </c>
      <c r="S109" s="24">
        <v>93620</v>
      </c>
      <c r="T109" s="24">
        <v>18018</v>
      </c>
      <c r="U109" s="24">
        <v>28496</v>
      </c>
      <c r="V109" s="24">
        <v>174589</v>
      </c>
      <c r="W109" s="24">
        <v>5380</v>
      </c>
      <c r="X109" s="24">
        <v>20303</v>
      </c>
      <c r="Y109" s="24">
        <v>65837</v>
      </c>
      <c r="Z109" s="24">
        <v>38338</v>
      </c>
      <c r="AA109" s="24">
        <v>4463</v>
      </c>
      <c r="AB109" s="24">
        <v>31192</v>
      </c>
      <c r="AC109" s="24">
        <v>53713.883000000002</v>
      </c>
      <c r="AD109" s="24"/>
      <c r="AE109" s="24"/>
      <c r="AF109" s="24">
        <v>20042</v>
      </c>
      <c r="AG109" s="24">
        <v>99758</v>
      </c>
      <c r="AH109" s="24">
        <v>175681</v>
      </c>
      <c r="AI109" s="24">
        <v>243642</v>
      </c>
      <c r="AJ109" s="24">
        <v>214620</v>
      </c>
      <c r="AK109" s="24">
        <v>221201</v>
      </c>
    </row>
    <row r="110" spans="1:37">
      <c r="A110" s="9" t="s">
        <v>207</v>
      </c>
      <c r="B110" s="197" t="s">
        <v>208</v>
      </c>
      <c r="C110" s="24">
        <v>9552</v>
      </c>
      <c r="D110" s="24">
        <v>9552</v>
      </c>
      <c r="E110" s="24">
        <v>9552</v>
      </c>
      <c r="F110" s="24">
        <v>8052</v>
      </c>
      <c r="G110" s="24">
        <v>8052</v>
      </c>
      <c r="H110" s="24">
        <v>8052</v>
      </c>
      <c r="I110" s="24">
        <v>8068</v>
      </c>
      <c r="J110" s="24">
        <v>8052</v>
      </c>
      <c r="K110" s="24">
        <v>8026</v>
      </c>
      <c r="L110" s="24">
        <v>8026</v>
      </c>
      <c r="M110" s="24">
        <v>8025</v>
      </c>
      <c r="N110" s="24">
        <v>8022</v>
      </c>
      <c r="O110" s="24">
        <v>8063</v>
      </c>
      <c r="P110" s="24">
        <v>8064</v>
      </c>
      <c r="Q110" s="24">
        <v>8022</v>
      </c>
      <c r="R110" s="24">
        <v>8003</v>
      </c>
      <c r="S110" s="24">
        <v>8003</v>
      </c>
      <c r="T110" s="24">
        <v>8026</v>
      </c>
      <c r="U110" s="24">
        <v>8025</v>
      </c>
      <c r="V110" s="24">
        <v>8276</v>
      </c>
      <c r="W110" s="24">
        <v>8275</v>
      </c>
      <c r="X110" s="24">
        <v>8274</v>
      </c>
      <c r="Y110" s="24">
        <v>8274</v>
      </c>
      <c r="Z110" s="24">
        <v>8535</v>
      </c>
      <c r="AA110" s="24">
        <v>8410</v>
      </c>
      <c r="AB110" s="24">
        <v>8410</v>
      </c>
      <c r="AC110" s="24">
        <v>8410</v>
      </c>
      <c r="AD110" s="24"/>
      <c r="AE110" s="24"/>
      <c r="AF110" s="24"/>
      <c r="AG110" s="24"/>
      <c r="AH110" s="24"/>
      <c r="AI110" s="24"/>
      <c r="AJ110" s="24"/>
      <c r="AK110" s="24"/>
    </row>
    <row r="111" spans="1:37">
      <c r="A111" s="9" t="s">
        <v>209</v>
      </c>
      <c r="B111" s="197" t="s">
        <v>210</v>
      </c>
      <c r="C111" s="23">
        <v>62508</v>
      </c>
      <c r="D111" s="23">
        <v>62889</v>
      </c>
      <c r="E111" s="23">
        <v>66140</v>
      </c>
      <c r="F111" s="23">
        <v>68112</v>
      </c>
      <c r="G111" s="23">
        <v>70683</v>
      </c>
      <c r="H111" s="23">
        <v>198986</v>
      </c>
      <c r="I111" s="23">
        <v>161771</v>
      </c>
      <c r="J111" s="23">
        <v>164154</v>
      </c>
      <c r="K111" s="23">
        <v>152560</v>
      </c>
      <c r="L111" s="23">
        <v>158916</v>
      </c>
      <c r="M111" s="23">
        <v>143125</v>
      </c>
      <c r="N111" s="23">
        <v>121041</v>
      </c>
      <c r="O111" s="23">
        <v>112300</v>
      </c>
      <c r="P111" s="23">
        <v>86063</v>
      </c>
      <c r="Q111" s="23">
        <v>88447</v>
      </c>
      <c r="R111" s="23">
        <v>76853</v>
      </c>
      <c r="S111" s="23">
        <v>117524</v>
      </c>
      <c r="T111" s="23">
        <v>119842</v>
      </c>
      <c r="U111" s="23">
        <v>117949</v>
      </c>
      <c r="V111" s="23">
        <v>437412</v>
      </c>
      <c r="W111" s="23">
        <v>416521</v>
      </c>
      <c r="X111" s="23">
        <v>396922</v>
      </c>
      <c r="Y111" s="23">
        <v>445554</v>
      </c>
      <c r="Z111" s="23">
        <v>531061</v>
      </c>
      <c r="AA111" s="23">
        <v>507410</v>
      </c>
      <c r="AB111" s="23">
        <v>522029</v>
      </c>
      <c r="AC111" s="23">
        <v>540925.36977999995</v>
      </c>
      <c r="AD111" s="23">
        <v>659410</v>
      </c>
      <c r="AE111" s="23">
        <v>704417</v>
      </c>
      <c r="AF111" s="23">
        <v>899852</v>
      </c>
      <c r="AG111" s="23">
        <v>1090075</v>
      </c>
      <c r="AH111" s="23">
        <v>1699352</v>
      </c>
      <c r="AI111" s="23">
        <v>1720457</v>
      </c>
      <c r="AJ111" s="23">
        <v>1826713</v>
      </c>
      <c r="AK111" s="23">
        <v>2014089</v>
      </c>
    </row>
    <row r="112" spans="1:37" ht="15">
      <c r="A112" s="67" t="s">
        <v>211</v>
      </c>
      <c r="B112" s="215" t="s">
        <v>212</v>
      </c>
      <c r="C112" s="109">
        <v>32619352</v>
      </c>
      <c r="D112" s="109">
        <v>34725530</v>
      </c>
      <c r="E112" s="109">
        <v>36033095</v>
      </c>
      <c r="F112" s="109">
        <v>36340271</v>
      </c>
      <c r="G112" s="109">
        <v>35595135</v>
      </c>
      <c r="H112" s="109">
        <v>56474679</v>
      </c>
      <c r="I112" s="109">
        <v>55538082</v>
      </c>
      <c r="J112" s="109">
        <v>59103984</v>
      </c>
      <c r="K112" s="109">
        <v>59898958</v>
      </c>
      <c r="L112" s="109">
        <v>63388104</v>
      </c>
      <c r="M112" s="109">
        <v>62767302</v>
      </c>
      <c r="N112" s="109">
        <v>66158178</v>
      </c>
      <c r="O112" s="109">
        <v>65337835</v>
      </c>
      <c r="P112" s="109">
        <v>65594453</v>
      </c>
      <c r="Q112" s="109">
        <v>65427623</v>
      </c>
      <c r="R112" s="109">
        <v>66096028</v>
      </c>
      <c r="S112" s="109">
        <v>65586917</v>
      </c>
      <c r="T112" s="109">
        <v>64945636</v>
      </c>
      <c r="U112" s="109">
        <v>64479930</v>
      </c>
      <c r="V112" s="109">
        <v>98462706</v>
      </c>
      <c r="W112" s="109">
        <v>98159220</v>
      </c>
      <c r="X112" s="109">
        <v>95620415</v>
      </c>
      <c r="Y112" s="109">
        <v>96508943</v>
      </c>
      <c r="Z112" s="109">
        <v>98794759</v>
      </c>
      <c r="AA112" s="109">
        <v>100761584</v>
      </c>
      <c r="AB112" s="109">
        <v>107146548</v>
      </c>
      <c r="AC112" s="109">
        <v>109753960.60501</v>
      </c>
      <c r="AD112" s="109">
        <v>107546761.07669</v>
      </c>
      <c r="AE112" s="109">
        <v>109990479.2</v>
      </c>
      <c r="AF112" s="109">
        <v>111864623.40000001</v>
      </c>
      <c r="AG112" s="109">
        <v>115428288.40000001</v>
      </c>
      <c r="AH112" s="109">
        <v>120415850</v>
      </c>
      <c r="AI112" s="109">
        <v>126763076</v>
      </c>
      <c r="AJ112" s="109">
        <v>131130793</v>
      </c>
      <c r="AK112" s="109">
        <v>135523820</v>
      </c>
    </row>
    <row r="113" spans="1:37">
      <c r="A113" s="68"/>
      <c r="B113" s="216"/>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J113" s="2"/>
      <c r="AK113" s="2"/>
    </row>
    <row r="114" spans="1:37">
      <c r="A114" s="63" t="s">
        <v>213</v>
      </c>
      <c r="B114" s="212" t="s">
        <v>214</v>
      </c>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J114" s="2"/>
      <c r="AK114" s="2"/>
    </row>
    <row r="115" spans="1:37">
      <c r="A115" s="9" t="s">
        <v>215</v>
      </c>
      <c r="B115" s="197" t="s">
        <v>216</v>
      </c>
      <c r="C115" s="24">
        <v>51137</v>
      </c>
      <c r="D115" s="24">
        <v>56139</v>
      </c>
      <c r="E115" s="24">
        <v>56139</v>
      </c>
      <c r="F115" s="24">
        <v>56139</v>
      </c>
      <c r="G115" s="24">
        <v>56139</v>
      </c>
      <c r="H115" s="24">
        <v>84238</v>
      </c>
      <c r="I115" s="24">
        <v>84238</v>
      </c>
      <c r="J115" s="24">
        <v>84238</v>
      </c>
      <c r="K115" s="24">
        <v>84238</v>
      </c>
      <c r="L115" s="24">
        <v>84238</v>
      </c>
      <c r="M115" s="24">
        <v>84238</v>
      </c>
      <c r="N115" s="24">
        <v>84238</v>
      </c>
      <c r="O115" s="24">
        <v>84238</v>
      </c>
      <c r="P115" s="24">
        <v>84238</v>
      </c>
      <c r="Q115" s="24">
        <v>84238</v>
      </c>
      <c r="R115" s="24">
        <v>84238</v>
      </c>
      <c r="S115" s="24">
        <v>84238</v>
      </c>
      <c r="T115" s="24">
        <v>84238</v>
      </c>
      <c r="U115" s="24">
        <v>97538</v>
      </c>
      <c r="V115" s="24">
        <v>147419</v>
      </c>
      <c r="W115" s="24">
        <v>147419</v>
      </c>
      <c r="X115" s="24">
        <v>147419</v>
      </c>
      <c r="Y115" s="24">
        <v>147419</v>
      </c>
      <c r="Z115" s="24">
        <v>147419</v>
      </c>
      <c r="AA115" s="24">
        <v>147419</v>
      </c>
      <c r="AB115" s="24">
        <v>147419</v>
      </c>
      <c r="AC115" s="24">
        <v>147419</v>
      </c>
      <c r="AD115" s="24">
        <v>147419</v>
      </c>
      <c r="AE115" s="24">
        <v>147419</v>
      </c>
      <c r="AF115" s="24">
        <v>147519</v>
      </c>
      <c r="AG115" s="24">
        <v>147519</v>
      </c>
      <c r="AH115" s="24">
        <v>147519</v>
      </c>
      <c r="AI115" s="24">
        <v>147519</v>
      </c>
      <c r="AJ115" s="24">
        <v>147593</v>
      </c>
      <c r="AK115" s="24">
        <v>147593</v>
      </c>
    </row>
    <row r="116" spans="1:37">
      <c r="A116" s="9" t="s">
        <v>217</v>
      </c>
      <c r="B116" s="197" t="s">
        <v>725</v>
      </c>
      <c r="C116" s="24">
        <v>3085059</v>
      </c>
      <c r="D116" s="24">
        <v>3430785</v>
      </c>
      <c r="E116" s="24">
        <v>3430785</v>
      </c>
      <c r="F116" s="24">
        <v>3430785</v>
      </c>
      <c r="G116" s="24">
        <v>3430785</v>
      </c>
      <c r="H116" s="24">
        <v>5092196</v>
      </c>
      <c r="I116" s="24">
        <v>5092196</v>
      </c>
      <c r="J116" s="24">
        <v>5092196</v>
      </c>
      <c r="K116" s="24">
        <v>5092196</v>
      </c>
      <c r="L116" s="24">
        <v>5108418</v>
      </c>
      <c r="M116" s="24">
        <v>5108418</v>
      </c>
      <c r="N116" s="24">
        <v>5108418</v>
      </c>
      <c r="O116" s="24">
        <v>5108418</v>
      </c>
      <c r="P116" s="24">
        <v>5127899</v>
      </c>
      <c r="Q116" s="24">
        <v>5127899</v>
      </c>
      <c r="R116" s="24">
        <v>5127086</v>
      </c>
      <c r="S116" s="24">
        <v>5127086</v>
      </c>
      <c r="T116" s="24">
        <v>5127086</v>
      </c>
      <c r="U116" s="24">
        <v>5910913</v>
      </c>
      <c r="V116" s="24">
        <v>9111033</v>
      </c>
      <c r="W116" s="24">
        <v>9110976</v>
      </c>
      <c r="X116" s="24">
        <v>9110976</v>
      </c>
      <c r="Y116" s="24">
        <v>9110976</v>
      </c>
      <c r="Z116" s="24">
        <v>9110976</v>
      </c>
      <c r="AA116" s="24">
        <v>9110976</v>
      </c>
      <c r="AB116" s="24">
        <v>9110976</v>
      </c>
      <c r="AC116" s="24">
        <v>9110976</v>
      </c>
      <c r="AD116" s="24">
        <v>9110976</v>
      </c>
      <c r="AE116" s="24">
        <v>9110976</v>
      </c>
      <c r="AF116" s="24">
        <v>9110976</v>
      </c>
      <c r="AG116" s="24">
        <v>9110976</v>
      </c>
      <c r="AH116" s="24">
        <v>9110976</v>
      </c>
      <c r="AI116" s="24">
        <v>9110976</v>
      </c>
      <c r="AJ116" s="24">
        <v>9110976</v>
      </c>
      <c r="AK116" s="24">
        <v>9110976</v>
      </c>
    </row>
    <row r="117" spans="1:37">
      <c r="A117" s="9" t="s">
        <v>218</v>
      </c>
      <c r="B117" s="197" t="s">
        <v>219</v>
      </c>
      <c r="C117" s="24">
        <v>115000</v>
      </c>
      <c r="D117" s="24">
        <v>271859</v>
      </c>
      <c r="E117" s="24">
        <v>271859</v>
      </c>
      <c r="F117" s="24">
        <v>271859</v>
      </c>
      <c r="G117" s="24">
        <v>271859</v>
      </c>
      <c r="H117" s="24">
        <v>780875</v>
      </c>
      <c r="I117" s="24">
        <v>780875</v>
      </c>
      <c r="J117" s="24">
        <v>780874</v>
      </c>
      <c r="K117" s="24">
        <v>780874</v>
      </c>
      <c r="L117" s="24">
        <v>860241</v>
      </c>
      <c r="M117" s="24">
        <v>860241</v>
      </c>
      <c r="N117" s="24">
        <v>860241</v>
      </c>
      <c r="O117" s="24">
        <v>860241</v>
      </c>
      <c r="P117" s="24">
        <v>909629</v>
      </c>
      <c r="Q117" s="24">
        <v>909629</v>
      </c>
      <c r="R117" s="24">
        <v>909629</v>
      </c>
      <c r="S117" s="24">
        <v>909629</v>
      </c>
      <c r="T117" s="24">
        <v>1208018</v>
      </c>
      <c r="U117" s="24">
        <v>1208018</v>
      </c>
      <c r="V117" s="24">
        <v>1208018</v>
      </c>
      <c r="W117" s="24">
        <v>1208018</v>
      </c>
      <c r="X117" s="24">
        <v>1572757</v>
      </c>
      <c r="Y117" s="24">
        <v>1572757</v>
      </c>
      <c r="Z117" s="24">
        <v>1572757</v>
      </c>
      <c r="AA117" s="24">
        <v>1572757</v>
      </c>
      <c r="AB117" s="24">
        <v>2206558</v>
      </c>
      <c r="AC117" s="24">
        <v>2207770</v>
      </c>
      <c r="AD117" s="24">
        <v>2208982</v>
      </c>
      <c r="AE117" s="24">
        <v>2942411</v>
      </c>
      <c r="AF117" s="24">
        <v>2943731</v>
      </c>
      <c r="AG117" s="24">
        <v>2945066</v>
      </c>
      <c r="AH117" s="24">
        <v>2946115</v>
      </c>
      <c r="AI117" s="24">
        <v>2947909</v>
      </c>
      <c r="AJ117" s="24">
        <v>3133766</v>
      </c>
      <c r="AK117" s="24">
        <v>3135111</v>
      </c>
    </row>
    <row r="118" spans="1:37">
      <c r="A118" s="22" t="s">
        <v>220</v>
      </c>
      <c r="B118" s="197" t="s">
        <v>221</v>
      </c>
      <c r="C118" s="24">
        <v>90552</v>
      </c>
      <c r="D118" s="24">
        <v>177609</v>
      </c>
      <c r="E118" s="24">
        <v>229756</v>
      </c>
      <c r="F118" s="24">
        <v>255362</v>
      </c>
      <c r="G118" s="24">
        <v>253154</v>
      </c>
      <c r="H118" s="24">
        <v>142234</v>
      </c>
      <c r="I118" s="24">
        <v>171720</v>
      </c>
      <c r="J118" s="24">
        <v>198090</v>
      </c>
      <c r="K118" s="24">
        <v>260114</v>
      </c>
      <c r="L118" s="24">
        <v>194153</v>
      </c>
      <c r="M118" s="24">
        <v>174462</v>
      </c>
      <c r="N118" s="24">
        <v>-497</v>
      </c>
      <c r="O118" s="24">
        <v>73799</v>
      </c>
      <c r="P118" s="24">
        <v>112921</v>
      </c>
      <c r="Q118" s="24">
        <v>94669</v>
      </c>
      <c r="R118" s="24">
        <v>141988</v>
      </c>
      <c r="S118" s="24">
        <v>148852</v>
      </c>
      <c r="T118" s="24">
        <v>122257</v>
      </c>
      <c r="U118" s="24">
        <v>127880</v>
      </c>
      <c r="V118" s="24">
        <v>141179</v>
      </c>
      <c r="W118" s="24">
        <v>105100</v>
      </c>
      <c r="X118" s="24">
        <v>125763</v>
      </c>
      <c r="Y118" s="24">
        <v>133423</v>
      </c>
      <c r="Z118" s="24">
        <v>125251</v>
      </c>
      <c r="AA118" s="24">
        <v>133205</v>
      </c>
      <c r="AB118" s="24">
        <v>187298</v>
      </c>
      <c r="AC118" s="24">
        <v>214271</v>
      </c>
      <c r="AD118" s="24">
        <v>255833</v>
      </c>
      <c r="AE118" s="24">
        <v>163483</v>
      </c>
      <c r="AF118" s="24">
        <v>83571</v>
      </c>
      <c r="AG118" s="24">
        <v>-41694</v>
      </c>
      <c r="AH118" s="24">
        <v>-595622</v>
      </c>
      <c r="AI118" s="24">
        <v>-990365</v>
      </c>
      <c r="AJ118" s="24">
        <v>-1306366</v>
      </c>
      <c r="AK118" s="24">
        <v>-1286843</v>
      </c>
    </row>
    <row r="119" spans="1:37">
      <c r="A119" s="9" t="s">
        <v>222</v>
      </c>
      <c r="B119" s="197" t="s">
        <v>223</v>
      </c>
      <c r="C119" s="24">
        <v>211159</v>
      </c>
      <c r="D119" s="24">
        <v>112615</v>
      </c>
      <c r="E119" s="24">
        <v>181392</v>
      </c>
      <c r="F119" s="24">
        <v>142159</v>
      </c>
      <c r="G119" s="24">
        <v>156675</v>
      </c>
      <c r="H119" s="24">
        <v>28021</v>
      </c>
      <c r="I119" s="24">
        <v>69699</v>
      </c>
      <c r="J119" s="24">
        <v>112956</v>
      </c>
      <c r="K119" s="24">
        <v>144221</v>
      </c>
      <c r="L119" s="24">
        <v>82200</v>
      </c>
      <c r="M119" s="24">
        <v>92418</v>
      </c>
      <c r="N119" s="24">
        <v>94421</v>
      </c>
      <c r="O119" s="24">
        <v>133984</v>
      </c>
      <c r="P119" s="24">
        <v>146331</v>
      </c>
      <c r="Q119" s="24">
        <v>256121</v>
      </c>
      <c r="R119" s="24">
        <v>296522</v>
      </c>
      <c r="S119" s="24">
        <v>63952</v>
      </c>
      <c r="T119" s="24">
        <v>-131294</v>
      </c>
      <c r="U119" s="24">
        <v>-396</v>
      </c>
      <c r="V119" s="24">
        <v>-47836</v>
      </c>
      <c r="W119" s="24">
        <v>114490</v>
      </c>
      <c r="X119" s="24">
        <v>-33229</v>
      </c>
      <c r="Y119" s="24">
        <v>82101</v>
      </c>
      <c r="Z119" s="24">
        <v>202980</v>
      </c>
      <c r="AA119" s="24">
        <v>318000</v>
      </c>
      <c r="AB119" s="24">
        <v>-91650</v>
      </c>
      <c r="AC119" s="24">
        <v>139851.26300000009</v>
      </c>
      <c r="AD119" s="24">
        <v>307317</v>
      </c>
      <c r="AE119" s="24">
        <v>-259757.1</v>
      </c>
      <c r="AF119" s="24">
        <v>-127649</v>
      </c>
      <c r="AG119" s="24">
        <v>26210</v>
      </c>
      <c r="AH119" s="24">
        <v>-247357</v>
      </c>
      <c r="AI119" s="24">
        <v>30027</v>
      </c>
      <c r="AJ119" s="24">
        <v>103170</v>
      </c>
      <c r="AK119" s="24">
        <v>-243428</v>
      </c>
    </row>
    <row r="120" spans="1:37">
      <c r="A120" s="9" t="s">
        <v>413</v>
      </c>
      <c r="B120" s="217" t="s">
        <v>224</v>
      </c>
      <c r="C120" s="24">
        <v>166521</v>
      </c>
      <c r="D120" s="24">
        <v>4117</v>
      </c>
      <c r="E120" s="24">
        <v>4128</v>
      </c>
      <c r="F120" s="24">
        <v>4128</v>
      </c>
      <c r="G120" s="24">
        <v>142159</v>
      </c>
      <c r="H120" s="24">
        <v>10218</v>
      </c>
      <c r="I120" s="24">
        <v>11480</v>
      </c>
      <c r="J120" s="24">
        <v>99663</v>
      </c>
      <c r="K120" s="24">
        <v>112956</v>
      </c>
      <c r="L120" s="24">
        <v>17562</v>
      </c>
      <c r="M120" s="24">
        <v>17562</v>
      </c>
      <c r="N120" s="24">
        <v>17561</v>
      </c>
      <c r="O120" s="24">
        <v>94421</v>
      </c>
      <c r="P120" s="24">
        <v>25552</v>
      </c>
      <c r="Q120" s="24">
        <v>25552</v>
      </c>
      <c r="R120" s="24">
        <v>16815</v>
      </c>
      <c r="S120" s="24">
        <v>-21506</v>
      </c>
      <c r="T120" s="24">
        <v>-319895</v>
      </c>
      <c r="U120" s="24">
        <v>-319895</v>
      </c>
      <c r="V120" s="24">
        <v>-408214</v>
      </c>
      <c r="W120" s="24">
        <v>-47111</v>
      </c>
      <c r="X120" s="24">
        <v>-411890</v>
      </c>
      <c r="Y120" s="24">
        <v>-411322</v>
      </c>
      <c r="Z120" s="24">
        <v>-411714</v>
      </c>
      <c r="AA120" s="24">
        <v>202919</v>
      </c>
      <c r="AB120" s="24">
        <v>-425778</v>
      </c>
      <c r="AC120" s="24">
        <v>-425778.15100000001</v>
      </c>
      <c r="AD120" s="24">
        <v>-425778</v>
      </c>
      <c r="AE120" s="24">
        <v>-423742.7</v>
      </c>
      <c r="AF120" s="24">
        <v>-423592</v>
      </c>
      <c r="AG120" s="24">
        <v>-423592</v>
      </c>
      <c r="AH120" s="24">
        <v>-423655</v>
      </c>
      <c r="AI120" s="24">
        <v>-247714</v>
      </c>
      <c r="AJ120" s="24">
        <v>-432239</v>
      </c>
      <c r="AK120" s="24">
        <v>-432240</v>
      </c>
    </row>
    <row r="121" spans="1:37">
      <c r="A121" s="9" t="s">
        <v>225</v>
      </c>
      <c r="B121" s="205" t="s">
        <v>226</v>
      </c>
      <c r="C121" s="23">
        <v>44638</v>
      </c>
      <c r="D121" s="23">
        <v>108498</v>
      </c>
      <c r="E121" s="23">
        <v>177264</v>
      </c>
      <c r="F121" s="23">
        <v>138031</v>
      </c>
      <c r="G121" s="23">
        <v>14516</v>
      </c>
      <c r="H121" s="23">
        <v>17803</v>
      </c>
      <c r="I121" s="23">
        <v>58219</v>
      </c>
      <c r="J121" s="23">
        <v>13293</v>
      </c>
      <c r="K121" s="23">
        <v>31265</v>
      </c>
      <c r="L121" s="23">
        <v>64638</v>
      </c>
      <c r="M121" s="23">
        <v>74856</v>
      </c>
      <c r="N121" s="23">
        <v>76860</v>
      </c>
      <c r="O121" s="23">
        <v>39563</v>
      </c>
      <c r="P121" s="23">
        <v>120779</v>
      </c>
      <c r="Q121" s="23">
        <v>230569</v>
      </c>
      <c r="R121" s="23">
        <v>279707</v>
      </c>
      <c r="S121" s="23">
        <v>85458</v>
      </c>
      <c r="T121" s="23">
        <v>188601</v>
      </c>
      <c r="U121" s="23">
        <v>319499</v>
      </c>
      <c r="V121" s="23">
        <v>360378</v>
      </c>
      <c r="W121" s="23">
        <v>161601</v>
      </c>
      <c r="X121" s="23">
        <v>378661</v>
      </c>
      <c r="Y121" s="23">
        <v>493423</v>
      </c>
      <c r="Z121" s="23">
        <v>614694</v>
      </c>
      <c r="AA121" s="23">
        <v>115081.4</v>
      </c>
      <c r="AB121" s="23">
        <v>334127</v>
      </c>
      <c r="AC121" s="23">
        <v>565629.41400000011</v>
      </c>
      <c r="AD121" s="23">
        <v>733095</v>
      </c>
      <c r="AE121" s="23">
        <v>163985.60000000001</v>
      </c>
      <c r="AF121" s="23">
        <v>295943</v>
      </c>
      <c r="AG121" s="23">
        <v>449802</v>
      </c>
      <c r="AH121" s="23">
        <v>176298</v>
      </c>
      <c r="AI121" s="23">
        <v>277741</v>
      </c>
      <c r="AJ121" s="23">
        <v>535409</v>
      </c>
      <c r="AK121" s="23">
        <v>188812</v>
      </c>
    </row>
    <row r="122" spans="1:37" ht="15">
      <c r="A122" s="67" t="s">
        <v>227</v>
      </c>
      <c r="B122" s="215" t="s">
        <v>228</v>
      </c>
      <c r="C122" s="109">
        <v>3552907</v>
      </c>
      <c r="D122" s="109">
        <v>4049007</v>
      </c>
      <c r="E122" s="109">
        <v>4169931</v>
      </c>
      <c r="F122" s="109">
        <v>4156304</v>
      </c>
      <c r="G122" s="109">
        <v>4168612</v>
      </c>
      <c r="H122" s="109">
        <v>6127564</v>
      </c>
      <c r="I122" s="109">
        <v>6198728</v>
      </c>
      <c r="J122" s="109">
        <v>6268354</v>
      </c>
      <c r="K122" s="109">
        <v>6361643</v>
      </c>
      <c r="L122" s="109">
        <v>6329250</v>
      </c>
      <c r="M122" s="109">
        <v>6319777</v>
      </c>
      <c r="N122" s="109">
        <v>6146821</v>
      </c>
      <c r="O122" s="109">
        <v>6260680</v>
      </c>
      <c r="P122" s="109">
        <v>6381018</v>
      </c>
      <c r="Q122" s="109">
        <v>6472556</v>
      </c>
      <c r="R122" s="109">
        <v>6559463</v>
      </c>
      <c r="S122" s="109">
        <v>6333757</v>
      </c>
      <c r="T122" s="109">
        <v>6410305</v>
      </c>
      <c r="U122" s="109">
        <v>7343953</v>
      </c>
      <c r="V122" s="109">
        <v>10559813</v>
      </c>
      <c r="W122" s="109">
        <v>10686003</v>
      </c>
      <c r="X122" s="109">
        <v>10923685.5649</v>
      </c>
      <c r="Y122" s="109">
        <v>11046676</v>
      </c>
      <c r="Z122" s="109">
        <v>11159383</v>
      </c>
      <c r="AA122" s="109">
        <v>11282357</v>
      </c>
      <c r="AB122" s="109">
        <v>11560600.1</v>
      </c>
      <c r="AC122" s="109">
        <v>11820287.263</v>
      </c>
      <c r="AD122" s="109">
        <v>12030527</v>
      </c>
      <c r="AE122" s="109">
        <v>12104531.9</v>
      </c>
      <c r="AF122" s="109">
        <v>12158148</v>
      </c>
      <c r="AG122" s="109">
        <v>12188077</v>
      </c>
      <c r="AH122" s="109">
        <v>11361631</v>
      </c>
      <c r="AI122" s="109">
        <v>11246066</v>
      </c>
      <c r="AJ122" s="109">
        <v>11189139</v>
      </c>
      <c r="AK122" s="109">
        <v>10863409</v>
      </c>
    </row>
    <row r="123" spans="1:37" ht="15" thickBot="1">
      <c r="A123" s="68"/>
      <c r="B123" s="216"/>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row>
    <row r="124" spans="1:37" ht="15.75" thickTop="1">
      <c r="A124" s="169" t="s">
        <v>229</v>
      </c>
      <c r="B124" s="213" t="s">
        <v>230</v>
      </c>
      <c r="C124" s="170">
        <v>36172259</v>
      </c>
      <c r="D124" s="170">
        <v>38774537</v>
      </c>
      <c r="E124" s="170">
        <v>40203026</v>
      </c>
      <c r="F124" s="170">
        <v>40496575</v>
      </c>
      <c r="G124" s="170">
        <v>39763747</v>
      </c>
      <c r="H124" s="170">
        <v>62602243</v>
      </c>
      <c r="I124" s="170">
        <v>61736810</v>
      </c>
      <c r="J124" s="170">
        <v>65372338</v>
      </c>
      <c r="K124" s="170">
        <v>66260601</v>
      </c>
      <c r="L124" s="170">
        <v>69717354</v>
      </c>
      <c r="M124" s="170">
        <v>69087079</v>
      </c>
      <c r="N124" s="170">
        <v>72304999</v>
      </c>
      <c r="O124" s="170">
        <v>71598515</v>
      </c>
      <c r="P124" s="170">
        <v>71975471</v>
      </c>
      <c r="Q124" s="170">
        <v>71900179</v>
      </c>
      <c r="R124" s="170">
        <v>72655491</v>
      </c>
      <c r="S124" s="170">
        <v>71920674</v>
      </c>
      <c r="T124" s="170">
        <v>71355941</v>
      </c>
      <c r="U124" s="170">
        <v>71823883</v>
      </c>
      <c r="V124" s="170">
        <v>109022519</v>
      </c>
      <c r="W124" s="170">
        <v>108845223</v>
      </c>
      <c r="X124" s="170">
        <v>106544100.5649</v>
      </c>
      <c r="Y124" s="170">
        <v>107555619</v>
      </c>
      <c r="Z124" s="170">
        <v>109954142</v>
      </c>
      <c r="AA124" s="170">
        <v>112043941</v>
      </c>
      <c r="AB124" s="170">
        <v>118707148.09999999</v>
      </c>
      <c r="AC124" s="170">
        <v>121574247.86801</v>
      </c>
      <c r="AD124" s="170">
        <v>119577288.07669</v>
      </c>
      <c r="AE124" s="170">
        <v>122095011.10000001</v>
      </c>
      <c r="AF124" s="170">
        <v>124022771.40000001</v>
      </c>
      <c r="AG124" s="170">
        <v>127616365.40000001</v>
      </c>
      <c r="AH124" s="170">
        <v>131777481</v>
      </c>
      <c r="AI124" s="170">
        <v>138009142</v>
      </c>
      <c r="AJ124" s="170">
        <v>142319932</v>
      </c>
      <c r="AK124" s="170">
        <v>146387229</v>
      </c>
    </row>
    <row r="125" spans="1:37">
      <c r="AI125" s="10"/>
      <c r="AK125" s="10"/>
    </row>
    <row r="126" spans="1:37">
      <c r="AK126" s="10"/>
    </row>
    <row r="127" spans="1:37">
      <c r="AJ127" s="2"/>
      <c r="AK127" s="2"/>
    </row>
    <row r="128" spans="1:37">
      <c r="AK128" s="10"/>
    </row>
    <row r="129" spans="37:37">
      <c r="AK129" s="10"/>
    </row>
    <row r="130" spans="37:37">
      <c r="AK130" s="10"/>
    </row>
    <row r="131" spans="37:37">
      <c r="AK131" s="10"/>
    </row>
    <row r="132" spans="37:37">
      <c r="AK132" s="10"/>
    </row>
    <row r="133" spans="37:37">
      <c r="AK133" s="10"/>
    </row>
    <row r="134" spans="37:37">
      <c r="AK134" s="10"/>
    </row>
    <row r="135" spans="37:37">
      <c r="AK135" s="10"/>
    </row>
    <row r="136" spans="37:37">
      <c r="AK136" s="10"/>
    </row>
    <row r="137" spans="37:37">
      <c r="AK137" s="10"/>
    </row>
    <row r="138" spans="37:37">
      <c r="AK138" s="10"/>
    </row>
    <row r="139" spans="37:37">
      <c r="AK139" s="10"/>
    </row>
    <row r="140" spans="37:37">
      <c r="AK140" s="10"/>
    </row>
    <row r="141" spans="37:37">
      <c r="AK141" s="10"/>
    </row>
    <row r="142" spans="37:37">
      <c r="AK142" s="10"/>
    </row>
    <row r="143" spans="37:37">
      <c r="AK143" s="10"/>
    </row>
    <row r="144" spans="37:37">
      <c r="AK144" s="10"/>
    </row>
    <row r="145" spans="37:37">
      <c r="AK145" s="10"/>
    </row>
    <row r="146" spans="37:37">
      <c r="AK146" s="10"/>
    </row>
    <row r="147" spans="37:37">
      <c r="AK147" s="10"/>
    </row>
    <row r="148" spans="37:37">
      <c r="AK148" s="10"/>
    </row>
    <row r="149" spans="37:37">
      <c r="AK149" s="10"/>
    </row>
    <row r="150" spans="37:37">
      <c r="AK150" s="10"/>
    </row>
    <row r="151" spans="37:37">
      <c r="AK151" s="10"/>
    </row>
    <row r="152" spans="37:37">
      <c r="AK152" s="10"/>
    </row>
    <row r="153" spans="37:37">
      <c r="AK153" s="10"/>
    </row>
    <row r="154" spans="37:37">
      <c r="AK154" s="10"/>
    </row>
    <row r="155" spans="37:37">
      <c r="AK155" s="10"/>
    </row>
    <row r="156" spans="37:37">
      <c r="AK156" s="10"/>
    </row>
    <row r="157" spans="37:37">
      <c r="AK157" s="10"/>
    </row>
    <row r="158" spans="37:37">
      <c r="AK158" s="10"/>
    </row>
    <row r="159" spans="37:37">
      <c r="AK159" s="10"/>
    </row>
    <row r="160" spans="37:37">
      <c r="AK160" s="10"/>
    </row>
    <row r="161" spans="37:37">
      <c r="AK161" s="10"/>
    </row>
    <row r="162" spans="37:37">
      <c r="AK162" s="10"/>
    </row>
    <row r="163" spans="37:37">
      <c r="AK163" s="10"/>
    </row>
    <row r="164" spans="37:37">
      <c r="AK164" s="10"/>
    </row>
    <row r="165" spans="37:37">
      <c r="AK165" s="10"/>
    </row>
    <row r="166" spans="37:37">
      <c r="AK166" s="10"/>
    </row>
    <row r="167" spans="37:37">
      <c r="AK167" s="10"/>
    </row>
    <row r="168" spans="37:37">
      <c r="AK168" s="10"/>
    </row>
    <row r="169" spans="37:37">
      <c r="AK169" s="10"/>
    </row>
    <row r="170" spans="37:37">
      <c r="AK170" s="10"/>
    </row>
    <row r="171" spans="37:37">
      <c r="AK171" s="10"/>
    </row>
    <row r="172" spans="37:37">
      <c r="AK172" s="10"/>
    </row>
    <row r="173" spans="37:37">
      <c r="AK173" s="10"/>
    </row>
    <row r="174" spans="37:37">
      <c r="AK174" s="10"/>
    </row>
    <row r="175" spans="37:37">
      <c r="AK175" s="10"/>
    </row>
    <row r="176" spans="37:37">
      <c r="AK176" s="10"/>
    </row>
    <row r="177" spans="37:37">
      <c r="AK177" s="10"/>
    </row>
    <row r="178" spans="37:37">
      <c r="AK178" s="10"/>
    </row>
    <row r="179" spans="37:37">
      <c r="AK179" s="10"/>
    </row>
    <row r="180" spans="37:37">
      <c r="AK180" s="10"/>
    </row>
    <row r="181" spans="37:37">
      <c r="AK181" s="10"/>
    </row>
    <row r="182" spans="37:37">
      <c r="AK182" s="10"/>
    </row>
    <row r="183" spans="37:37">
      <c r="AK183" s="10"/>
    </row>
    <row r="184" spans="37:37">
      <c r="AK184" s="10"/>
    </row>
    <row r="185" spans="37:37">
      <c r="AK185" s="10"/>
    </row>
    <row r="186" spans="37:37">
      <c r="AK186" s="10"/>
    </row>
    <row r="187" spans="37:37">
      <c r="AK187" s="10"/>
    </row>
    <row r="188" spans="37:37">
      <c r="AK188" s="10"/>
    </row>
    <row r="189" spans="37:37">
      <c r="AK189" s="10"/>
    </row>
    <row r="190" spans="37:37">
      <c r="AK190" s="10"/>
    </row>
    <row r="191" spans="37:37">
      <c r="AK191" s="10"/>
    </row>
    <row r="192" spans="37:37">
      <c r="AK192" s="10"/>
    </row>
    <row r="193" spans="37:37">
      <c r="AK193" s="10"/>
    </row>
    <row r="194" spans="37:37">
      <c r="AK194" s="10"/>
    </row>
    <row r="195" spans="37:37">
      <c r="AK195" s="10"/>
    </row>
    <row r="196" spans="37:37">
      <c r="AK196" s="10"/>
    </row>
    <row r="197" spans="37:37">
      <c r="AK197" s="10"/>
    </row>
    <row r="198" spans="37:37">
      <c r="AK198" s="10"/>
    </row>
    <row r="199" spans="37:37">
      <c r="AK199" s="10"/>
    </row>
    <row r="200" spans="37:37">
      <c r="AK200" s="10"/>
    </row>
    <row r="201" spans="37:37">
      <c r="AK201" s="10"/>
    </row>
    <row r="202" spans="37:37">
      <c r="AK202" s="10"/>
    </row>
    <row r="203" spans="37:37">
      <c r="AK203" s="10"/>
    </row>
    <row r="204" spans="37:37">
      <c r="AK204" s="10"/>
    </row>
    <row r="205" spans="37:37">
      <c r="AK205" s="10"/>
    </row>
    <row r="206" spans="37:37">
      <c r="AK206" s="10"/>
    </row>
    <row r="207" spans="37:37">
      <c r="AK207" s="10"/>
    </row>
    <row r="208" spans="37:37">
      <c r="AK208" s="10"/>
    </row>
    <row r="209" spans="37:37">
      <c r="AK209" s="10"/>
    </row>
    <row r="210" spans="37:37">
      <c r="AK210" s="10"/>
    </row>
    <row r="211" spans="37:37">
      <c r="AK211" s="10"/>
    </row>
    <row r="212" spans="37:37">
      <c r="AK212" s="10"/>
    </row>
    <row r="213" spans="37:37">
      <c r="AK213" s="10"/>
    </row>
    <row r="214" spans="37:37">
      <c r="AK214" s="10"/>
    </row>
    <row r="215" spans="37:37">
      <c r="AK215" s="10"/>
    </row>
    <row r="216" spans="37:37">
      <c r="AK216" s="10"/>
    </row>
    <row r="217" spans="37:37">
      <c r="AK217" s="10"/>
    </row>
    <row r="218" spans="37:37">
      <c r="AK218" s="10"/>
    </row>
    <row r="219" spans="37:37">
      <c r="AK219" s="10"/>
    </row>
    <row r="220" spans="37:37">
      <c r="AK220" s="10"/>
    </row>
    <row r="221" spans="37:37">
      <c r="AK221" s="10"/>
    </row>
    <row r="222" spans="37:37">
      <c r="AK222" s="10"/>
    </row>
    <row r="223" spans="37:37">
      <c r="AK223" s="10"/>
    </row>
    <row r="224" spans="37:37">
      <c r="AK224" s="10"/>
    </row>
    <row r="225" spans="37:37">
      <c r="AK225" s="10"/>
    </row>
    <row r="226" spans="37:37">
      <c r="AK226" s="10"/>
    </row>
    <row r="227" spans="37:37">
      <c r="AK227" s="10"/>
    </row>
    <row r="228" spans="37:37">
      <c r="AK228" s="10"/>
    </row>
    <row r="229" spans="37:37">
      <c r="AK229" s="10"/>
    </row>
    <row r="230" spans="37:37">
      <c r="AK230" s="10"/>
    </row>
    <row r="231" spans="37:37">
      <c r="AK231" s="10"/>
    </row>
    <row r="232" spans="37:37">
      <c r="AK232" s="10"/>
    </row>
    <row r="233" spans="37:37">
      <c r="AK233" s="10"/>
    </row>
    <row r="234" spans="37:37">
      <c r="AK234" s="10"/>
    </row>
    <row r="235" spans="37:37">
      <c r="AK235" s="10"/>
    </row>
    <row r="236" spans="37:37">
      <c r="AK236" s="10"/>
    </row>
    <row r="237" spans="37:37">
      <c r="AK237" s="10"/>
    </row>
    <row r="238" spans="37:37">
      <c r="AK238" s="10"/>
    </row>
    <row r="239" spans="37:37">
      <c r="AK239" s="10"/>
    </row>
    <row r="240" spans="37:37">
      <c r="AK240" s="10"/>
    </row>
    <row r="241" spans="37:37">
      <c r="AK241" s="10"/>
    </row>
    <row r="242" spans="37:37">
      <c r="AK242" s="10"/>
    </row>
    <row r="243" spans="37:37">
      <c r="AK243" s="10"/>
    </row>
    <row r="244" spans="37:37">
      <c r="AK244" s="10"/>
    </row>
    <row r="245" spans="37:37">
      <c r="AK245" s="10"/>
    </row>
    <row r="246" spans="37:37">
      <c r="AK246" s="10"/>
    </row>
    <row r="247" spans="37:37">
      <c r="AK247" s="10"/>
    </row>
    <row r="248" spans="37:37">
      <c r="AK248" s="10"/>
    </row>
    <row r="249" spans="37:37">
      <c r="AK249" s="10"/>
    </row>
    <row r="250" spans="37:37">
      <c r="AK250" s="10"/>
    </row>
    <row r="251" spans="37:37">
      <c r="AK251" s="10"/>
    </row>
    <row r="252" spans="37:37">
      <c r="AK252" s="10"/>
    </row>
    <row r="253" spans="37:37">
      <c r="AK253" s="10"/>
    </row>
    <row r="254" spans="37:37">
      <c r="AK254" s="10"/>
    </row>
    <row r="255" spans="37:37">
      <c r="AK255" s="10"/>
    </row>
    <row r="256" spans="37:37">
      <c r="AK256" s="10"/>
    </row>
    <row r="257" spans="37:37">
      <c r="AK257" s="10"/>
    </row>
    <row r="258" spans="37:37">
      <c r="AK258" s="10"/>
    </row>
    <row r="259" spans="37:37">
      <c r="AK259" s="10"/>
    </row>
    <row r="260" spans="37:37">
      <c r="AK260" s="10"/>
    </row>
    <row r="261" spans="37:37">
      <c r="AK261" s="10"/>
    </row>
    <row r="262" spans="37:37">
      <c r="AK262" s="10"/>
    </row>
    <row r="263" spans="37:37">
      <c r="AK263" s="10"/>
    </row>
    <row r="264" spans="37:37">
      <c r="AK264" s="10"/>
    </row>
    <row r="265" spans="37:37">
      <c r="AK265" s="10"/>
    </row>
    <row r="266" spans="37:37">
      <c r="AK266" s="10"/>
    </row>
    <row r="267" spans="37:37">
      <c r="AK267" s="10"/>
    </row>
    <row r="268" spans="37:37">
      <c r="AK268" s="10"/>
    </row>
  </sheetData>
  <hyperlinks>
    <hyperlink ref="A1" location="'Table of Contents'!A1" display="Powrót do spisu treści"/>
    <hyperlink ref="B1" location="'Table of Contents'!A1" display="Back to table of contents"/>
  </hyperlinks>
  <pageMargins left="0.70866141732283472" right="0.70866141732283472" top="0.74803149606299213" bottom="0.74803149606299213" header="0.31496062992125984" footer="0.31496062992125984"/>
  <pageSetup paperSize="9" scale="59" orientation="landscape" r:id="rId1"/>
  <ignoredErrors>
    <ignoredError sqref="AC56:AK56 Z56:AB5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18</vt:i4>
      </vt:variant>
      <vt:variant>
        <vt:lpstr>Zakresy nazwane</vt:lpstr>
      </vt:variant>
      <vt:variant>
        <vt:i4>18</vt:i4>
      </vt:variant>
    </vt:vector>
  </HeadingPairs>
  <TitlesOfParts>
    <vt:vector size="36" baseType="lpstr">
      <vt:lpstr>Table of Contents</vt:lpstr>
      <vt:lpstr>(1)</vt:lpstr>
      <vt:lpstr>(1a)</vt:lpstr>
      <vt:lpstr>(2)</vt:lpstr>
      <vt:lpstr>(3)</vt:lpstr>
      <vt:lpstr>(4)</vt:lpstr>
      <vt:lpstr>(5)</vt:lpstr>
      <vt:lpstr>(6)</vt:lpstr>
      <vt:lpstr>(7)</vt:lpstr>
      <vt:lpstr>(8)</vt:lpstr>
      <vt:lpstr>(9)</vt:lpstr>
      <vt:lpstr>(10)</vt:lpstr>
      <vt:lpstr>(11)</vt:lpstr>
      <vt:lpstr>(12)</vt:lpstr>
      <vt:lpstr>(13)</vt:lpstr>
      <vt:lpstr>(14)</vt:lpstr>
      <vt:lpstr>(15)</vt:lpstr>
      <vt:lpstr>(16)</vt:lpstr>
      <vt:lpstr>'(11)'!_Toc465938311</vt:lpstr>
      <vt:lpstr>'(1)'!Obszar_wydruku</vt:lpstr>
      <vt:lpstr>'(10)'!Obszar_wydruku</vt:lpstr>
      <vt:lpstr>'(11)'!Obszar_wydruku</vt:lpstr>
      <vt:lpstr>'(12)'!Obszar_wydruku</vt:lpstr>
      <vt:lpstr>'(13)'!Obszar_wydruku</vt:lpstr>
      <vt:lpstr>'(14)'!Obszar_wydruku</vt:lpstr>
      <vt:lpstr>'(15)'!Obszar_wydruku</vt:lpstr>
      <vt:lpstr>'(16)'!Obszar_wydruku</vt:lpstr>
      <vt:lpstr>'(1a)'!Obszar_wydruku</vt:lpstr>
      <vt:lpstr>'(3)'!Obszar_wydruku</vt:lpstr>
      <vt:lpstr>'(4)'!Obszar_wydruku</vt:lpstr>
      <vt:lpstr>'(5)'!Obszar_wydruku</vt:lpstr>
      <vt:lpstr>'(6)'!Obszar_wydruku</vt:lpstr>
      <vt:lpstr>'(7)'!Obszar_wydruku</vt:lpstr>
      <vt:lpstr>'(8)'!Obszar_wydruku</vt:lpstr>
      <vt:lpstr>'(9)'!Obszar_wydruku</vt:lpstr>
      <vt:lpstr>'Table of Contents'!Obszar_wydruku</vt:lpstr>
    </vt:vector>
  </TitlesOfParts>
  <Company>Bank BGŻ BNP Paribas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BGZ BNP Paribas Kez Financial Data</dc:title>
  <dc:creator>ŚWIĘS-SZYWACZ Izabela</dc:creator>
  <cp:lastModifiedBy>ANCZARUK Konrad</cp:lastModifiedBy>
  <cp:lastPrinted>2017-05-10T14:34:00Z</cp:lastPrinted>
  <dcterms:created xsi:type="dcterms:W3CDTF">2015-09-01T13:18:38Z</dcterms:created>
  <dcterms:modified xsi:type="dcterms:W3CDTF">2022-11-09T14:21:19Z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